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EF\EGAS 05_2016\BILANCIO\BILANCIO 2025\PREVENTIVO 2025\Da inviare a Programmazione e controllo\"/>
    </mc:Choice>
  </mc:AlternateContent>
  <bookViews>
    <workbookView xWindow="0" yWindow="0" windowWidth="23040" windowHeight="9210" tabRatio="741"/>
  </bookViews>
  <sheets>
    <sheet name="Schema CE" sheetId="1" r:id="rId1"/>
    <sheet name="CE Min" sheetId="4" r:id="rId2"/>
    <sheet name="Alimentazione CE Costi" sheetId="3" r:id="rId3"/>
    <sheet name="Alimentazione CE Ricavi" sheetId="2" r:id="rId4"/>
    <sheet name="ce art. 44" sheetId="17" state="hidden" r:id="rId5"/>
  </sheets>
  <externalReferences>
    <externalReference r:id="rId6"/>
  </externalReferences>
  <definedNames>
    <definedName name="_xlnm._FilterDatabase" localSheetId="2" hidden="1">'Alimentazione CE Costi'!$A$1:$J$1243</definedName>
    <definedName name="_xlnm._FilterDatabase" localSheetId="3" hidden="1">'Alimentazione CE Ricavi'!$A$1:$J$391</definedName>
    <definedName name="_xlnm.Print_Area" localSheetId="4">'ce art. 44'!$A$3:$C$58</definedName>
    <definedName name="_xlnm.Print_Area" localSheetId="1">'CE Min'!$A$1:$X$650</definedName>
    <definedName name="_xlnm.Print_Titles" localSheetId="2">'Alimentazione CE Costi'!$1:$1</definedName>
    <definedName name="_xlnm.Print_Titles" localSheetId="3">'Alimentazione CE Ricavi'!$1:$1</definedName>
    <definedName name="_xlnm.Print_Titles" localSheetId="1">'CE Min'!$24:$24</definedName>
    <definedName name="_xlnm.Print_Titles" localSheetId="0">'Schema CE'!$4:$5</definedName>
  </definedNames>
  <calcPr calcId="162913"/>
</workbook>
</file>

<file path=xl/calcChain.xml><?xml version="1.0" encoding="utf-8"?>
<calcChain xmlns="http://schemas.openxmlformats.org/spreadsheetml/2006/main">
  <c r="F523" i="3" l="1"/>
  <c r="F664" i="3"/>
  <c r="F1229" i="3"/>
  <c r="F945" i="3" l="1"/>
  <c r="F944" i="3"/>
  <c r="F943" i="3"/>
  <c r="F942" i="3"/>
  <c r="F941" i="3"/>
  <c r="F940" i="3"/>
  <c r="F938" i="3"/>
  <c r="F937" i="3"/>
  <c r="F936" i="3"/>
  <c r="F934" i="3"/>
  <c r="F932" i="3"/>
  <c r="F931" i="3"/>
  <c r="F930" i="3"/>
  <c r="F929" i="3"/>
  <c r="F928" i="3"/>
  <c r="F927" i="3"/>
  <c r="F926" i="3"/>
  <c r="F924" i="3"/>
  <c r="F923" i="3"/>
  <c r="F922" i="3"/>
  <c r="F920" i="3"/>
  <c r="F915" i="3"/>
  <c r="F913" i="3"/>
  <c r="F912" i="3"/>
  <c r="F911" i="3"/>
  <c r="F910" i="3"/>
  <c r="F909" i="3"/>
  <c r="F908" i="3"/>
  <c r="F906" i="3"/>
  <c r="F905" i="3"/>
  <c r="F904" i="3"/>
  <c r="F903" i="3"/>
  <c r="F902" i="3"/>
  <c r="F901" i="3"/>
  <c r="F900" i="3"/>
  <c r="F899" i="3"/>
  <c r="F894" i="3"/>
  <c r="F892" i="3"/>
  <c r="F891" i="3"/>
  <c r="F890" i="3"/>
  <c r="F889" i="3"/>
  <c r="F888" i="3"/>
  <c r="F884" i="3"/>
  <c r="F882" i="3"/>
  <c r="F880" i="3"/>
  <c r="F878" i="3"/>
  <c r="F877" i="3"/>
  <c r="F876" i="3"/>
  <c r="F875" i="3"/>
  <c r="F874" i="3"/>
  <c r="F870" i="3"/>
  <c r="F868" i="3"/>
  <c r="F866" i="3"/>
  <c r="F863" i="3"/>
  <c r="F862" i="3"/>
  <c r="F861" i="3"/>
  <c r="F860" i="3"/>
  <c r="F859" i="3"/>
  <c r="F855" i="3"/>
  <c r="F853" i="3"/>
  <c r="F851" i="3"/>
  <c r="F849" i="3"/>
  <c r="F848" i="3"/>
  <c r="F847" i="3"/>
  <c r="F846" i="3"/>
  <c r="F845" i="3"/>
  <c r="F844" i="3"/>
  <c r="F843" i="3"/>
  <c r="F841" i="3"/>
  <c r="F840" i="3"/>
  <c r="F839" i="3"/>
  <c r="F837" i="3"/>
  <c r="F821" i="3"/>
  <c r="F819" i="3"/>
  <c r="F818" i="3"/>
  <c r="F817" i="3"/>
  <c r="F816" i="3"/>
  <c r="F815" i="3"/>
  <c r="F814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0" i="3"/>
  <c r="F788" i="3"/>
  <c r="F787" i="3"/>
  <c r="F786" i="3"/>
  <c r="F785" i="3"/>
  <c r="F784" i="3"/>
  <c r="F780" i="3"/>
  <c r="F778" i="3"/>
  <c r="F776" i="3"/>
  <c r="F774" i="3"/>
  <c r="F773" i="3"/>
  <c r="F772" i="3"/>
  <c r="F771" i="3"/>
  <c r="F770" i="3"/>
  <c r="F768" i="3"/>
  <c r="F766" i="3"/>
  <c r="F764" i="3"/>
  <c r="F762" i="3"/>
  <c r="F757" i="3"/>
  <c r="F756" i="3"/>
  <c r="F755" i="3"/>
  <c r="F754" i="3"/>
  <c r="F753" i="3"/>
  <c r="F752" i="3"/>
  <c r="F751" i="3"/>
  <c r="F750" i="3"/>
  <c r="F748" i="3"/>
  <c r="F747" i="3"/>
  <c r="F746" i="3"/>
  <c r="F745" i="3"/>
  <c r="F744" i="3"/>
  <c r="F743" i="3"/>
  <c r="F742" i="3"/>
  <c r="F741" i="3"/>
  <c r="F737" i="3"/>
  <c r="F735" i="3"/>
  <c r="F734" i="3"/>
  <c r="F733" i="3"/>
  <c r="F732" i="3"/>
  <c r="F731" i="3"/>
  <c r="F730" i="3"/>
  <c r="F729" i="3"/>
  <c r="F727" i="3"/>
  <c r="F726" i="3"/>
  <c r="F725" i="3"/>
  <c r="F723" i="3"/>
  <c r="F721" i="3"/>
  <c r="F720" i="3"/>
  <c r="F719" i="3"/>
  <c r="F718" i="3"/>
  <c r="F717" i="3"/>
  <c r="F716" i="3"/>
  <c r="F715" i="3"/>
  <c r="F713" i="3"/>
  <c r="F712" i="3"/>
  <c r="F711" i="3"/>
  <c r="F709" i="3"/>
  <c r="F707" i="3"/>
  <c r="F706" i="3"/>
  <c r="F705" i="3"/>
  <c r="F704" i="3"/>
  <c r="F703" i="3"/>
  <c r="F702" i="3"/>
  <c r="F701" i="3"/>
  <c r="F699" i="3"/>
  <c r="F698" i="3"/>
  <c r="F697" i="3"/>
  <c r="F695" i="3"/>
  <c r="F663" i="3"/>
  <c r="F662" i="3"/>
  <c r="F661" i="3"/>
  <c r="F660" i="3"/>
  <c r="F659" i="3"/>
  <c r="F658" i="3"/>
  <c r="F656" i="3"/>
  <c r="F655" i="3"/>
  <c r="F654" i="3"/>
  <c r="F652" i="3"/>
  <c r="F648" i="3"/>
  <c r="F646" i="3"/>
  <c r="F645" i="3"/>
  <c r="F644" i="3"/>
  <c r="F643" i="3"/>
  <c r="F642" i="3"/>
  <c r="F641" i="3"/>
  <c r="F640" i="3"/>
  <c r="F639" i="3"/>
  <c r="F637" i="3"/>
  <c r="F636" i="3"/>
  <c r="F635" i="3"/>
  <c r="F634" i="3"/>
  <c r="F633" i="3"/>
  <c r="F632" i="3"/>
  <c r="F631" i="3"/>
  <c r="F630" i="3"/>
  <c r="F627" i="3"/>
  <c r="F625" i="3"/>
  <c r="F624" i="3"/>
  <c r="F623" i="3"/>
  <c r="F622" i="3"/>
  <c r="F621" i="3"/>
  <c r="F620" i="3"/>
  <c r="F619" i="3"/>
  <c r="F618" i="3"/>
  <c r="F616" i="3"/>
  <c r="F615" i="3"/>
  <c r="F614" i="3"/>
  <c r="F613" i="3"/>
  <c r="F612" i="3"/>
  <c r="F611" i="3"/>
  <c r="F610" i="3"/>
  <c r="F609" i="3"/>
  <c r="F1151" i="3" l="1"/>
  <c r="E809" i="3" l="1"/>
  <c r="E808" i="3"/>
  <c r="E765" i="3"/>
  <c r="E759" i="3"/>
  <c r="E769" i="3"/>
  <c r="E779" i="3"/>
  <c r="E782" i="3"/>
  <c r="E783" i="3"/>
  <c r="E820" i="3"/>
  <c r="E823" i="3"/>
  <c r="E824" i="3"/>
  <c r="E825" i="3"/>
  <c r="E826" i="3"/>
  <c r="E827" i="3"/>
  <c r="E828" i="3"/>
  <c r="E829" i="3"/>
  <c r="E830" i="3"/>
  <c r="E832" i="3"/>
  <c r="E854" i="3"/>
  <c r="E857" i="3"/>
  <c r="E858" i="3"/>
  <c r="E869" i="3"/>
  <c r="E872" i="3"/>
  <c r="E873" i="3"/>
  <c r="E883" i="3"/>
  <c r="E886" i="3"/>
  <c r="E887" i="3"/>
  <c r="E914" i="3"/>
  <c r="E917" i="3"/>
  <c r="F7" i="2" l="1"/>
  <c r="F9" i="2" l="1"/>
  <c r="F576" i="4" l="1"/>
  <c r="F515" i="4"/>
  <c r="F511" i="4"/>
  <c r="F492" i="4"/>
  <c r="F159" i="4"/>
  <c r="H830" i="3" l="1"/>
  <c r="H829" i="3"/>
  <c r="H828" i="3"/>
  <c r="H827" i="3"/>
  <c r="H826" i="3"/>
  <c r="H825" i="3"/>
  <c r="H824" i="3"/>
  <c r="H823" i="3"/>
  <c r="H811" i="3"/>
  <c r="H810" i="3"/>
  <c r="H809" i="3"/>
  <c r="H808" i="3"/>
  <c r="H807" i="3"/>
  <c r="H806" i="3"/>
  <c r="H805" i="3"/>
  <c r="H804" i="3"/>
  <c r="H1242" i="3" l="1"/>
  <c r="H1240" i="3"/>
  <c r="E584" i="4" s="1"/>
  <c r="H1238" i="3"/>
  <c r="E583" i="4" s="1"/>
  <c r="H1235" i="3"/>
  <c r="E581" i="4" s="1"/>
  <c r="E115" i="1" s="1"/>
  <c r="H1233" i="3"/>
  <c r="E580" i="4" s="1"/>
  <c r="E114" i="1" s="1"/>
  <c r="H1231" i="3"/>
  <c r="E579" i="4" s="1"/>
  <c r="E113" i="1" s="1"/>
  <c r="H1229" i="3"/>
  <c r="E578" i="4" s="1"/>
  <c r="E112" i="1" s="1"/>
  <c r="H1225" i="3"/>
  <c r="E573" i="4" s="1"/>
  <c r="H1223" i="3"/>
  <c r="E572" i="4" s="1"/>
  <c r="H1221" i="3"/>
  <c r="E571" i="4" s="1"/>
  <c r="H1219" i="3"/>
  <c r="E570" i="4" s="1"/>
  <c r="H1217" i="3"/>
  <c r="E569" i="4" s="1"/>
  <c r="H1215" i="3"/>
  <c r="E568" i="4" s="1"/>
  <c r="H1213" i="3"/>
  <c r="E567" i="4" s="1"/>
  <c r="H1211" i="3"/>
  <c r="E566" i="4" s="1"/>
  <c r="H1208" i="3"/>
  <c r="E564" i="4" s="1"/>
  <c r="H1206" i="3"/>
  <c r="H1203" i="3"/>
  <c r="E561" i="4" s="1"/>
  <c r="H1201" i="3"/>
  <c r="E560" i="4" s="1"/>
  <c r="H1199" i="3"/>
  <c r="E559" i="4" s="1"/>
  <c r="H1197" i="3"/>
  <c r="E558" i="4" s="1"/>
  <c r="H1195" i="3"/>
  <c r="E557" i="4" s="1"/>
  <c r="H1193" i="3"/>
  <c r="E556" i="4" s="1"/>
  <c r="H1191" i="3"/>
  <c r="E555" i="4" s="1"/>
  <c r="H1189" i="3"/>
  <c r="H1186" i="3"/>
  <c r="E552" i="4" s="1"/>
  <c r="H1183" i="3"/>
  <c r="E550" i="4" s="1"/>
  <c r="H1181" i="3"/>
  <c r="E549" i="4" s="1"/>
  <c r="H1177" i="3"/>
  <c r="E546" i="4" s="1"/>
  <c r="H1175" i="3"/>
  <c r="E545" i="4" s="1"/>
  <c r="H1172" i="3"/>
  <c r="E543" i="4" s="1"/>
  <c r="E104" i="1" s="1"/>
  <c r="H1168" i="3"/>
  <c r="E513" i="4" s="1"/>
  <c r="E96" i="1" s="1"/>
  <c r="H1165" i="3"/>
  <c r="E509" i="4" s="1"/>
  <c r="H1163" i="3"/>
  <c r="E508" i="4" s="1"/>
  <c r="H1160" i="3"/>
  <c r="H1159" i="3"/>
  <c r="H1157" i="3"/>
  <c r="E505" i="4" s="1"/>
  <c r="H1155" i="3"/>
  <c r="E504" i="4" s="1"/>
  <c r="H1151" i="3"/>
  <c r="E490" i="4" s="1"/>
  <c r="E1151" i="3"/>
  <c r="D490" i="4" s="1"/>
  <c r="H1149" i="3"/>
  <c r="E489" i="4" s="1"/>
  <c r="H1147" i="3"/>
  <c r="E488" i="4" s="1"/>
  <c r="H1145" i="3"/>
  <c r="E487" i="4" s="1"/>
  <c r="H1143" i="3"/>
  <c r="E486" i="4" s="1"/>
  <c r="H1141" i="3"/>
  <c r="E485" i="4" s="1"/>
  <c r="H1139" i="3"/>
  <c r="H1137" i="3"/>
  <c r="E483" i="4" s="1"/>
  <c r="H1135" i="3"/>
  <c r="E482" i="4" s="1"/>
  <c r="H1133" i="3"/>
  <c r="E481" i="4" s="1"/>
  <c r="H1130" i="3"/>
  <c r="H1128" i="3"/>
  <c r="H1127" i="3"/>
  <c r="H1125" i="3"/>
  <c r="E477" i="4" s="1"/>
  <c r="H1123" i="3"/>
  <c r="H1121" i="3"/>
  <c r="E475" i="4" s="1"/>
  <c r="H1119" i="3"/>
  <c r="E474" i="4" s="1"/>
  <c r="H1116" i="3"/>
  <c r="H1115" i="3"/>
  <c r="H1113" i="3"/>
  <c r="E471" i="4" s="1"/>
  <c r="H1111" i="3"/>
  <c r="H1110" i="3"/>
  <c r="H1109" i="3"/>
  <c r="H1107" i="3"/>
  <c r="E469" i="4" s="1"/>
  <c r="H1105" i="3"/>
  <c r="E468" i="4" s="1"/>
  <c r="H1103" i="3"/>
  <c r="H1101" i="3"/>
  <c r="E466" i="4" s="1"/>
  <c r="H1099" i="3"/>
  <c r="E465" i="4" s="1"/>
  <c r="H1095" i="3"/>
  <c r="E462" i="4" s="1"/>
  <c r="H1093" i="3"/>
  <c r="E461" i="4" s="1"/>
  <c r="H1091" i="3"/>
  <c r="H1089" i="3"/>
  <c r="E459" i="4" s="1"/>
  <c r="H1087" i="3"/>
  <c r="E458" i="4" s="1"/>
  <c r="H1085" i="3"/>
  <c r="E457" i="4" s="1"/>
  <c r="H1082" i="3"/>
  <c r="H1080" i="3"/>
  <c r="E454" i="4" s="1"/>
  <c r="H1078" i="3"/>
  <c r="E453" i="4" s="1"/>
  <c r="H1076" i="3"/>
  <c r="E452" i="4" s="1"/>
  <c r="H1074" i="3"/>
  <c r="E451" i="4" s="1"/>
  <c r="H1072" i="3"/>
  <c r="E450" i="4" s="1"/>
  <c r="H1070" i="3"/>
  <c r="E449" i="4" s="1"/>
  <c r="H1068" i="3"/>
  <c r="E448" i="4" s="1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0" i="3"/>
  <c r="H1019" i="3"/>
  <c r="H1018" i="3"/>
  <c r="H1017" i="3"/>
  <c r="H1016" i="3"/>
  <c r="H1015" i="3"/>
  <c r="H1014" i="3"/>
  <c r="H1013" i="3"/>
  <c r="H1012" i="3"/>
  <c r="H1011" i="3"/>
  <c r="H1009" i="3"/>
  <c r="H1008" i="3"/>
  <c r="H1007" i="3"/>
  <c r="H1006" i="3"/>
  <c r="H1002" i="3"/>
  <c r="H1001" i="3"/>
  <c r="H1000" i="3"/>
  <c r="H999" i="3"/>
  <c r="H998" i="3"/>
  <c r="H996" i="3"/>
  <c r="E441" i="4" s="1"/>
  <c r="H994" i="3"/>
  <c r="E440" i="4" s="1"/>
  <c r="H990" i="3"/>
  <c r="H989" i="3"/>
  <c r="H988" i="3"/>
  <c r="H987" i="3"/>
  <c r="H986" i="3"/>
  <c r="H985" i="3"/>
  <c r="H984" i="3"/>
  <c r="H983" i="3"/>
  <c r="H981" i="3"/>
  <c r="E435" i="4" s="1"/>
  <c r="H979" i="3"/>
  <c r="E434" i="4" s="1"/>
  <c r="H977" i="3"/>
  <c r="H976" i="3"/>
  <c r="H975" i="3"/>
  <c r="H973" i="3"/>
  <c r="H972" i="3"/>
  <c r="H971" i="3"/>
  <c r="H969" i="3"/>
  <c r="H968" i="3"/>
  <c r="H967" i="3"/>
  <c r="H965" i="3"/>
  <c r="H964" i="3"/>
  <c r="H963" i="3"/>
  <c r="H959" i="3"/>
  <c r="E430" i="4" s="1"/>
  <c r="H957" i="3"/>
  <c r="H956" i="3"/>
  <c r="H955" i="3"/>
  <c r="H954" i="3"/>
  <c r="H953" i="3"/>
  <c r="H952" i="3"/>
  <c r="H951" i="3"/>
  <c r="H948" i="3"/>
  <c r="E427" i="4" s="1"/>
  <c r="H946" i="3"/>
  <c r="H945" i="3"/>
  <c r="H944" i="3"/>
  <c r="H943" i="3"/>
  <c r="H942" i="3"/>
  <c r="H941" i="3"/>
  <c r="H940" i="3"/>
  <c r="H938" i="3"/>
  <c r="H937" i="3"/>
  <c r="H936" i="3"/>
  <c r="H934" i="3"/>
  <c r="H932" i="3"/>
  <c r="H931" i="3"/>
  <c r="H930" i="3"/>
  <c r="H929" i="3"/>
  <c r="H928" i="3"/>
  <c r="H927" i="3"/>
  <c r="H926" i="3"/>
  <c r="H924" i="3"/>
  <c r="H923" i="3"/>
  <c r="H922" i="3"/>
  <c r="H920" i="3"/>
  <c r="H917" i="3"/>
  <c r="E423" i="4" s="1"/>
  <c r="D423" i="4"/>
  <c r="H915" i="3"/>
  <c r="H914" i="3"/>
  <c r="H913" i="3"/>
  <c r="H912" i="3"/>
  <c r="H911" i="3"/>
  <c r="H910" i="3"/>
  <c r="H909" i="3"/>
  <c r="H908" i="3"/>
  <c r="H906" i="3"/>
  <c r="H905" i="3"/>
  <c r="H904" i="3"/>
  <c r="H903" i="3"/>
  <c r="H902" i="3"/>
  <c r="H901" i="3"/>
  <c r="H900" i="3"/>
  <c r="H899" i="3"/>
  <c r="H894" i="3"/>
  <c r="E418" i="4" s="1"/>
  <c r="H892" i="3"/>
  <c r="H891" i="3"/>
  <c r="H890" i="3"/>
  <c r="H889" i="3"/>
  <c r="H888" i="3"/>
  <c r="H887" i="3"/>
  <c r="H886" i="3"/>
  <c r="H884" i="3"/>
  <c r="H883" i="3"/>
  <c r="H882" i="3"/>
  <c r="H880" i="3"/>
  <c r="H878" i="3"/>
  <c r="H877" i="3"/>
  <c r="H876" i="3"/>
  <c r="H875" i="3"/>
  <c r="H874" i="3"/>
  <c r="H873" i="3"/>
  <c r="H872" i="3"/>
  <c r="H870" i="3"/>
  <c r="H869" i="3"/>
  <c r="H868" i="3"/>
  <c r="H866" i="3"/>
  <c r="H863" i="3"/>
  <c r="H862" i="3"/>
  <c r="H861" i="3"/>
  <c r="H860" i="3"/>
  <c r="H859" i="3"/>
  <c r="H858" i="3"/>
  <c r="H857" i="3"/>
  <c r="H855" i="3"/>
  <c r="H854" i="3"/>
  <c r="H853" i="3"/>
  <c r="H851" i="3"/>
  <c r="H849" i="3"/>
  <c r="H848" i="3"/>
  <c r="H847" i="3"/>
  <c r="H846" i="3"/>
  <c r="H845" i="3"/>
  <c r="H844" i="3"/>
  <c r="H843" i="3"/>
  <c r="H841" i="3"/>
  <c r="H840" i="3"/>
  <c r="H839" i="3"/>
  <c r="H837" i="3"/>
  <c r="H832" i="3"/>
  <c r="E414" i="4" s="1"/>
  <c r="D414" i="4"/>
  <c r="H821" i="3"/>
  <c r="H820" i="3"/>
  <c r="H819" i="3"/>
  <c r="H818" i="3"/>
  <c r="H817" i="3"/>
  <c r="H816" i="3"/>
  <c r="H815" i="3"/>
  <c r="H814" i="3"/>
  <c r="H802" i="3"/>
  <c r="H801" i="3"/>
  <c r="H800" i="3"/>
  <c r="H799" i="3"/>
  <c r="H798" i="3"/>
  <c r="H797" i="3"/>
  <c r="H796" i="3"/>
  <c r="H795" i="3"/>
  <c r="H790" i="3"/>
  <c r="E409" i="4" s="1"/>
  <c r="H788" i="3"/>
  <c r="H787" i="3"/>
  <c r="H786" i="3"/>
  <c r="H785" i="3"/>
  <c r="H784" i="3"/>
  <c r="H783" i="3"/>
  <c r="H782" i="3"/>
  <c r="H780" i="3"/>
  <c r="H779" i="3"/>
  <c r="H778" i="3"/>
  <c r="H776" i="3"/>
  <c r="H774" i="3"/>
  <c r="H773" i="3"/>
  <c r="H772" i="3"/>
  <c r="H771" i="3"/>
  <c r="H770" i="3"/>
  <c r="H769" i="3"/>
  <c r="H768" i="3"/>
  <c r="H766" i="3"/>
  <c r="H765" i="3"/>
  <c r="H764" i="3"/>
  <c r="H762" i="3"/>
  <c r="H759" i="3"/>
  <c r="E405" i="4" s="1"/>
  <c r="D405" i="4"/>
  <c r="H757" i="3"/>
  <c r="H756" i="3"/>
  <c r="H755" i="3"/>
  <c r="H754" i="3"/>
  <c r="H753" i="3"/>
  <c r="H752" i="3"/>
  <c r="H751" i="3"/>
  <c r="H750" i="3"/>
  <c r="H748" i="3"/>
  <c r="H747" i="3"/>
  <c r="H746" i="3"/>
  <c r="H745" i="3"/>
  <c r="H744" i="3"/>
  <c r="H743" i="3"/>
  <c r="H742" i="3"/>
  <c r="H741" i="3"/>
  <c r="H737" i="3"/>
  <c r="E400" i="4" s="1"/>
  <c r="H735" i="3"/>
  <c r="H734" i="3"/>
  <c r="H733" i="3"/>
  <c r="H732" i="3"/>
  <c r="H731" i="3"/>
  <c r="H730" i="3"/>
  <c r="H729" i="3"/>
  <c r="H727" i="3"/>
  <c r="H726" i="3"/>
  <c r="H725" i="3"/>
  <c r="H723" i="3"/>
  <c r="H721" i="3"/>
  <c r="H720" i="3"/>
  <c r="H719" i="3"/>
  <c r="H718" i="3"/>
  <c r="H717" i="3"/>
  <c r="H716" i="3"/>
  <c r="H715" i="3"/>
  <c r="H713" i="3"/>
  <c r="H712" i="3"/>
  <c r="H711" i="3"/>
  <c r="H709" i="3"/>
  <c r="H707" i="3"/>
  <c r="H706" i="3"/>
  <c r="H705" i="3"/>
  <c r="H704" i="3"/>
  <c r="H703" i="3"/>
  <c r="H702" i="3"/>
  <c r="H701" i="3"/>
  <c r="H699" i="3"/>
  <c r="H698" i="3"/>
  <c r="H697" i="3"/>
  <c r="H695" i="3"/>
  <c r="H664" i="3"/>
  <c r="H663" i="3"/>
  <c r="H662" i="3"/>
  <c r="H661" i="3"/>
  <c r="H660" i="3"/>
  <c r="H659" i="3"/>
  <c r="H658" i="3"/>
  <c r="H656" i="3"/>
  <c r="H655" i="3"/>
  <c r="H654" i="3"/>
  <c r="H652" i="3"/>
  <c r="H648" i="3"/>
  <c r="E396" i="4" s="1"/>
  <c r="H646" i="3"/>
  <c r="H645" i="3"/>
  <c r="H644" i="3"/>
  <c r="H643" i="3"/>
  <c r="H642" i="3"/>
  <c r="H641" i="3"/>
  <c r="H640" i="3"/>
  <c r="H639" i="3"/>
  <c r="H637" i="3"/>
  <c r="H636" i="3"/>
  <c r="H635" i="3"/>
  <c r="H634" i="3"/>
  <c r="H633" i="3"/>
  <c r="H632" i="3"/>
  <c r="H631" i="3"/>
  <c r="H630" i="3"/>
  <c r="H627" i="3"/>
  <c r="E392" i="4" s="1"/>
  <c r="H625" i="3"/>
  <c r="H624" i="3"/>
  <c r="H623" i="3"/>
  <c r="H622" i="3"/>
  <c r="H621" i="3"/>
  <c r="H620" i="3"/>
  <c r="H619" i="3"/>
  <c r="H618" i="3"/>
  <c r="H616" i="3"/>
  <c r="H615" i="3"/>
  <c r="H614" i="3"/>
  <c r="H613" i="3"/>
  <c r="H612" i="3"/>
  <c r="H611" i="3"/>
  <c r="H610" i="3"/>
  <c r="H609" i="3"/>
  <c r="H603" i="3"/>
  <c r="E385" i="4" s="1"/>
  <c r="H601" i="3"/>
  <c r="E384" i="4" s="1"/>
  <c r="H599" i="3"/>
  <c r="H598" i="3"/>
  <c r="H596" i="3"/>
  <c r="H595" i="3"/>
  <c r="H592" i="3"/>
  <c r="H591" i="3"/>
  <c r="H590" i="3"/>
  <c r="H589" i="3"/>
  <c r="H587" i="3"/>
  <c r="E379" i="4" s="1"/>
  <c r="H584" i="3"/>
  <c r="H583" i="3"/>
  <c r="H580" i="3"/>
  <c r="E375" i="4" s="1"/>
  <c r="H578" i="3"/>
  <c r="H577" i="3"/>
  <c r="H576" i="3"/>
  <c r="H574" i="3"/>
  <c r="H572" i="3"/>
  <c r="E372" i="4" s="1"/>
  <c r="H570" i="3"/>
  <c r="E371" i="4" s="1"/>
  <c r="H568" i="3"/>
  <c r="H567" i="3"/>
  <c r="H566" i="3"/>
  <c r="H564" i="3"/>
  <c r="E369" i="4" s="1"/>
  <c r="H561" i="3"/>
  <c r="E367" i="4" s="1"/>
  <c r="H559" i="3"/>
  <c r="E366" i="4" s="1"/>
  <c r="H556" i="3"/>
  <c r="E364" i="4" s="1"/>
  <c r="H554" i="3"/>
  <c r="E363" i="4" s="1"/>
  <c r="H552" i="3"/>
  <c r="E362" i="4" s="1"/>
  <c r="H549" i="3"/>
  <c r="E360" i="4" s="1"/>
  <c r="H547" i="3"/>
  <c r="H546" i="3"/>
  <c r="H545" i="3"/>
  <c r="H544" i="3"/>
  <c r="H543" i="3"/>
  <c r="H541" i="3"/>
  <c r="E358" i="4" s="1"/>
  <c r="H539" i="3"/>
  <c r="E357" i="4" s="1"/>
  <c r="H537" i="3"/>
  <c r="E356" i="4" s="1"/>
  <c r="H535" i="3"/>
  <c r="H534" i="3"/>
  <c r="H533" i="3"/>
  <c r="H532" i="3"/>
  <c r="H531" i="3"/>
  <c r="H528" i="3"/>
  <c r="E353" i="4" s="1"/>
  <c r="H526" i="3"/>
  <c r="E352" i="4" s="1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7" i="3"/>
  <c r="H506" i="3"/>
  <c r="H504" i="3"/>
  <c r="E348" i="4" s="1"/>
  <c r="H501" i="3"/>
  <c r="E346" i="4" s="1"/>
  <c r="H499" i="3"/>
  <c r="E345" i="4" s="1"/>
  <c r="H496" i="3"/>
  <c r="H495" i="3"/>
  <c r="H494" i="3"/>
  <c r="H493" i="3"/>
  <c r="H492" i="3"/>
  <c r="H490" i="3"/>
  <c r="E342" i="4" s="1"/>
  <c r="H488" i="3"/>
  <c r="H487" i="3"/>
  <c r="H485" i="3"/>
  <c r="E340" i="4" s="1"/>
  <c r="H483" i="3"/>
  <c r="E339" i="4" s="1"/>
  <c r="H481" i="3"/>
  <c r="H480" i="3"/>
  <c r="H479" i="3"/>
  <c r="H477" i="3"/>
  <c r="E337" i="4" s="1"/>
  <c r="H475" i="3"/>
  <c r="E336" i="4" s="1"/>
  <c r="H473" i="3"/>
  <c r="E335" i="4" s="1"/>
  <c r="H470" i="3"/>
  <c r="E333" i="4" s="1"/>
  <c r="H468" i="3"/>
  <c r="E332" i="4" s="1"/>
  <c r="H464" i="3"/>
  <c r="E329" i="4" s="1"/>
  <c r="E58" i="1" s="1"/>
  <c r="H462" i="3"/>
  <c r="E328" i="4" s="1"/>
  <c r="H460" i="3"/>
  <c r="E327" i="4" s="1"/>
  <c r="H458" i="3"/>
  <c r="E326" i="4" s="1"/>
  <c r="H456" i="3"/>
  <c r="H455" i="3"/>
  <c r="E455" i="3"/>
  <c r="H454" i="3"/>
  <c r="H453" i="3"/>
  <c r="H451" i="3"/>
  <c r="E324" i="4" s="1"/>
  <c r="H449" i="3"/>
  <c r="E323" i="4" s="1"/>
  <c r="H447" i="3"/>
  <c r="E322" i="4" s="1"/>
  <c r="H444" i="3"/>
  <c r="E320" i="4" s="1"/>
  <c r="H442" i="3"/>
  <c r="E319" i="4" s="1"/>
  <c r="H440" i="3"/>
  <c r="E318" i="4" s="1"/>
  <c r="H437" i="3"/>
  <c r="H436" i="3"/>
  <c r="H435" i="3"/>
  <c r="H434" i="3"/>
  <c r="H433" i="3"/>
  <c r="H432" i="3"/>
  <c r="H431" i="3"/>
  <c r="H430" i="3"/>
  <c r="H429" i="3"/>
  <c r="H427" i="3"/>
  <c r="E315" i="4" s="1"/>
  <c r="H425" i="3"/>
  <c r="H424" i="3"/>
  <c r="H423" i="3"/>
  <c r="H422" i="3"/>
  <c r="H421" i="3"/>
  <c r="H420" i="3"/>
  <c r="H418" i="3"/>
  <c r="H417" i="3"/>
  <c r="H416" i="3"/>
  <c r="H415" i="3"/>
  <c r="H413" i="3"/>
  <c r="H412" i="3"/>
  <c r="H411" i="3"/>
  <c r="H409" i="3"/>
  <c r="E311" i="4" s="1"/>
  <c r="H406" i="3"/>
  <c r="E309" i="4" s="1"/>
  <c r="H404" i="3"/>
  <c r="E308" i="4" s="1"/>
  <c r="H401" i="3"/>
  <c r="E306" i="4" s="1"/>
  <c r="H399" i="3"/>
  <c r="H398" i="3"/>
  <c r="H396" i="3"/>
  <c r="H395" i="3"/>
  <c r="H394" i="3"/>
  <c r="H393" i="3"/>
  <c r="H392" i="3"/>
  <c r="H391" i="3"/>
  <c r="H390" i="3"/>
  <c r="H389" i="3"/>
  <c r="H388" i="3"/>
  <c r="H387" i="3"/>
  <c r="H385" i="3"/>
  <c r="E303" i="4" s="1"/>
  <c r="H383" i="3"/>
  <c r="E302" i="4" s="1"/>
  <c r="H381" i="3"/>
  <c r="E301" i="4" s="1"/>
  <c r="H379" i="3"/>
  <c r="E300" i="4" s="1"/>
  <c r="H376" i="3"/>
  <c r="H375" i="3"/>
  <c r="H374" i="3"/>
  <c r="H373" i="3"/>
  <c r="H372" i="3"/>
  <c r="H371" i="3"/>
  <c r="H370" i="3"/>
  <c r="H369" i="3"/>
  <c r="H368" i="3"/>
  <c r="H366" i="3"/>
  <c r="H365" i="3"/>
  <c r="H364" i="3"/>
  <c r="H363" i="3"/>
  <c r="H362" i="3"/>
  <c r="H361" i="3"/>
  <c r="H360" i="3"/>
  <c r="H359" i="3"/>
  <c r="H358" i="3"/>
  <c r="H357" i="3"/>
  <c r="H356" i="3"/>
  <c r="H354" i="3"/>
  <c r="H353" i="3"/>
  <c r="H352" i="3"/>
  <c r="H351" i="3"/>
  <c r="H349" i="3"/>
  <c r="H348" i="3"/>
  <c r="H347" i="3"/>
  <c r="H346" i="3"/>
  <c r="H344" i="3"/>
  <c r="E294" i="4" s="1"/>
  <c r="H342" i="3"/>
  <c r="E293" i="4" s="1"/>
  <c r="H340" i="3"/>
  <c r="E292" i="4" s="1"/>
  <c r="H337" i="3"/>
  <c r="H336" i="3"/>
  <c r="H334" i="3"/>
  <c r="H333" i="3"/>
  <c r="H332" i="3"/>
  <c r="H331" i="3"/>
  <c r="H330" i="3"/>
  <c r="H329" i="3"/>
  <c r="H328" i="3"/>
  <c r="H327" i="3"/>
  <c r="H325" i="3"/>
  <c r="H324" i="3"/>
  <c r="H323" i="3"/>
  <c r="H321" i="3"/>
  <c r="E287" i="4" s="1"/>
  <c r="H319" i="3"/>
  <c r="H318" i="3"/>
  <c r="H317" i="3"/>
  <c r="H316" i="3"/>
  <c r="H314" i="3"/>
  <c r="E285" i="4" s="1"/>
  <c r="H312" i="3"/>
  <c r="E284" i="4" s="1"/>
  <c r="H308" i="3"/>
  <c r="H307" i="3"/>
  <c r="H306" i="3"/>
  <c r="H305" i="3"/>
  <c r="H303" i="3"/>
  <c r="E280" i="4" s="1"/>
  <c r="H301" i="3"/>
  <c r="E279" i="4" s="1"/>
  <c r="H299" i="3"/>
  <c r="E278" i="4" s="1"/>
  <c r="H296" i="3"/>
  <c r="E276" i="4" s="1"/>
  <c r="H294" i="3"/>
  <c r="E275" i="4" s="1"/>
  <c r="H292" i="3"/>
  <c r="E274" i="4" s="1"/>
  <c r="H290" i="3"/>
  <c r="E273" i="4" s="1"/>
  <c r="H288" i="3"/>
  <c r="E272" i="4" s="1"/>
  <c r="H285" i="3"/>
  <c r="E270" i="4" s="1"/>
  <c r="H283" i="3"/>
  <c r="E269" i="4" s="1"/>
  <c r="H281" i="3"/>
  <c r="E268" i="4" s="1"/>
  <c r="E281" i="3"/>
  <c r="D268" i="4" s="1"/>
  <c r="H279" i="3"/>
  <c r="E267" i="4" s="1"/>
  <c r="H277" i="3"/>
  <c r="E266" i="4" s="1"/>
  <c r="H275" i="3"/>
  <c r="H274" i="3"/>
  <c r="H271" i="3"/>
  <c r="E263" i="4" s="1"/>
  <c r="H269" i="3"/>
  <c r="E262" i="4" s="1"/>
  <c r="H267" i="3"/>
  <c r="E261" i="4" s="1"/>
  <c r="H265" i="3"/>
  <c r="E260" i="4" s="1"/>
  <c r="H263" i="3"/>
  <c r="E259" i="4" s="1"/>
  <c r="H260" i="3"/>
  <c r="E257" i="4" s="1"/>
  <c r="H258" i="3"/>
  <c r="E256" i="4" s="1"/>
  <c r="H256" i="3"/>
  <c r="E255" i="4" s="1"/>
  <c r="H254" i="3"/>
  <c r="E254" i="4" s="1"/>
  <c r="H252" i="3"/>
  <c r="E253" i="4" s="1"/>
  <c r="H249" i="3"/>
  <c r="E251" i="4" s="1"/>
  <c r="H247" i="3"/>
  <c r="E250" i="4" s="1"/>
  <c r="H245" i="3"/>
  <c r="H244" i="3"/>
  <c r="H241" i="3"/>
  <c r="H240" i="3"/>
  <c r="H238" i="3"/>
  <c r="E246" i="4" s="1"/>
  <c r="H236" i="3"/>
  <c r="E245" i="4" s="1"/>
  <c r="H234" i="3"/>
  <c r="E244" i="4" s="1"/>
  <c r="H231" i="3"/>
  <c r="H230" i="3"/>
  <c r="H229" i="3"/>
  <c r="H227" i="3"/>
  <c r="E241" i="4" s="1"/>
  <c r="H225" i="3"/>
  <c r="E240" i="4" s="1"/>
  <c r="H223" i="3"/>
  <c r="E239" i="4" s="1"/>
  <c r="H220" i="3"/>
  <c r="H219" i="3"/>
  <c r="H217" i="3"/>
  <c r="H216" i="3"/>
  <c r="H214" i="3"/>
  <c r="E235" i="4" s="1"/>
  <c r="H212" i="3"/>
  <c r="E234" i="4" s="1"/>
  <c r="H210" i="3"/>
  <c r="E233" i="4" s="1"/>
  <c r="H207" i="3"/>
  <c r="E231" i="4" s="1"/>
  <c r="H205" i="3"/>
  <c r="E230" i="4" s="1"/>
  <c r="H203" i="3"/>
  <c r="E229" i="4" s="1"/>
  <c r="H201" i="3"/>
  <c r="E228" i="4" s="1"/>
  <c r="H199" i="3"/>
  <c r="E227" i="4" s="1"/>
  <c r="H197" i="3"/>
  <c r="E226" i="4" s="1"/>
  <c r="H195" i="3"/>
  <c r="E225" i="4" s="1"/>
  <c r="H193" i="3"/>
  <c r="E224" i="4" s="1"/>
  <c r="H191" i="3"/>
  <c r="E223" i="4" s="1"/>
  <c r="H189" i="3"/>
  <c r="E222" i="4" s="1"/>
  <c r="H186" i="3"/>
  <c r="H185" i="3"/>
  <c r="H184" i="3"/>
  <c r="H183" i="3"/>
  <c r="H182" i="3"/>
  <c r="H181" i="3"/>
  <c r="H180" i="3"/>
  <c r="H178" i="3"/>
  <c r="E219" i="4" s="1"/>
  <c r="H176" i="3"/>
  <c r="E218" i="4" s="1"/>
  <c r="H174" i="3"/>
  <c r="E217" i="4" s="1"/>
  <c r="H172" i="3"/>
  <c r="E216" i="4" s="1"/>
  <c r="H170" i="3"/>
  <c r="E215" i="4" s="1"/>
  <c r="H168" i="3"/>
  <c r="H167" i="3"/>
  <c r="H164" i="3"/>
  <c r="E212" i="4" s="1"/>
  <c r="H162" i="3"/>
  <c r="E211" i="4" s="1"/>
  <c r="H160" i="3"/>
  <c r="H159" i="3"/>
  <c r="H156" i="3"/>
  <c r="E208" i="4" s="1"/>
  <c r="E156" i="3"/>
  <c r="D208" i="4" s="1"/>
  <c r="H154" i="3"/>
  <c r="E207" i="4" s="1"/>
  <c r="E154" i="3"/>
  <c r="D207" i="4" s="1"/>
  <c r="H152" i="3"/>
  <c r="H151" i="3"/>
  <c r="H150" i="3"/>
  <c r="H149" i="3"/>
  <c r="H148" i="3"/>
  <c r="H147" i="3"/>
  <c r="H146" i="3"/>
  <c r="H145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8" i="3"/>
  <c r="H127" i="3"/>
  <c r="H126" i="3"/>
  <c r="H125" i="3"/>
  <c r="H124" i="3"/>
  <c r="H123" i="3"/>
  <c r="H122" i="3"/>
  <c r="H121" i="3"/>
  <c r="H120" i="3"/>
  <c r="H119" i="3"/>
  <c r="H118" i="3"/>
  <c r="H116" i="3"/>
  <c r="H115" i="3"/>
  <c r="H114" i="3"/>
  <c r="H113" i="3"/>
  <c r="H112" i="3"/>
  <c r="H111" i="3"/>
  <c r="H110" i="3"/>
  <c r="H109" i="3"/>
  <c r="H108" i="3"/>
  <c r="H107" i="3"/>
  <c r="H106" i="3"/>
  <c r="H100" i="3"/>
  <c r="H99" i="3"/>
  <c r="H98" i="3"/>
  <c r="H97" i="3"/>
  <c r="H96" i="3"/>
  <c r="H95" i="3"/>
  <c r="H93" i="3"/>
  <c r="H92" i="3"/>
  <c r="H90" i="3"/>
  <c r="H89" i="3"/>
  <c r="H88" i="3"/>
  <c r="H86" i="3"/>
  <c r="H85" i="3"/>
  <c r="H84" i="3"/>
  <c r="H83" i="3"/>
  <c r="H81" i="3"/>
  <c r="H80" i="3"/>
  <c r="H78" i="3"/>
  <c r="H77" i="3"/>
  <c r="H75" i="3"/>
  <c r="H74" i="3"/>
  <c r="H71" i="3"/>
  <c r="E190" i="4" s="1"/>
  <c r="H69" i="3"/>
  <c r="E189" i="4" s="1"/>
  <c r="H67" i="3"/>
  <c r="E188" i="4" s="1"/>
  <c r="H65" i="3"/>
  <c r="E187" i="4" s="1"/>
  <c r="H63" i="3"/>
  <c r="E186" i="4" s="1"/>
  <c r="H61" i="3"/>
  <c r="H60" i="3"/>
  <c r="H59" i="3"/>
  <c r="H57" i="3"/>
  <c r="H56" i="3"/>
  <c r="H55" i="3"/>
  <c r="H52" i="3"/>
  <c r="H51" i="3"/>
  <c r="H49" i="3"/>
  <c r="H48" i="3"/>
  <c r="H46" i="3"/>
  <c r="H45" i="3"/>
  <c r="H43" i="3"/>
  <c r="H42" i="3"/>
  <c r="H40" i="3"/>
  <c r="H39" i="3"/>
  <c r="H37" i="3"/>
  <c r="H36" i="3"/>
  <c r="H34" i="3"/>
  <c r="H33" i="3"/>
  <c r="H31" i="3"/>
  <c r="H30" i="3"/>
  <c r="H27" i="3"/>
  <c r="E173" i="4" s="1"/>
  <c r="H25" i="3"/>
  <c r="E172" i="4" s="1"/>
  <c r="H23" i="3"/>
  <c r="E171" i="4" s="1"/>
  <c r="H20" i="3"/>
  <c r="E169" i="4" s="1"/>
  <c r="H18" i="3"/>
  <c r="E168" i="4" s="1"/>
  <c r="H16" i="3"/>
  <c r="E167" i="4" s="1"/>
  <c r="H13" i="3"/>
  <c r="E165" i="4" s="1"/>
  <c r="H11" i="3"/>
  <c r="H10" i="3"/>
  <c r="H8" i="3"/>
  <c r="H7" i="3"/>
  <c r="H388" i="2"/>
  <c r="E541" i="4" s="1"/>
  <c r="H386" i="2"/>
  <c r="E540" i="4" s="1"/>
  <c r="H384" i="2"/>
  <c r="H382" i="2"/>
  <c r="E538" i="4" s="1"/>
  <c r="H380" i="2"/>
  <c r="H378" i="2"/>
  <c r="E536" i="4" s="1"/>
  <c r="H376" i="2"/>
  <c r="E535" i="4" s="1"/>
  <c r="H374" i="2"/>
  <c r="E534" i="4" s="1"/>
  <c r="H371" i="2"/>
  <c r="E532" i="4" s="1"/>
  <c r="H368" i="2"/>
  <c r="E530" i="4" s="1"/>
  <c r="H366" i="2"/>
  <c r="E529" i="4" s="1"/>
  <c r="H364" i="2"/>
  <c r="E528" i="4" s="1"/>
  <c r="H362" i="2"/>
  <c r="E527" i="4" s="1"/>
  <c r="H360" i="2"/>
  <c r="E526" i="4" s="1"/>
  <c r="H358" i="2"/>
  <c r="E525" i="4" s="1"/>
  <c r="H356" i="2"/>
  <c r="E524" i="4" s="1"/>
  <c r="H353" i="2"/>
  <c r="E522" i="4" s="1"/>
  <c r="H351" i="2"/>
  <c r="E521" i="4" s="1"/>
  <c r="H348" i="2"/>
  <c r="H345" i="2"/>
  <c r="E517" i="4" s="1"/>
  <c r="E101" i="1" s="1"/>
  <c r="H341" i="2"/>
  <c r="E512" i="4" s="1"/>
  <c r="E95" i="1" s="1"/>
  <c r="H338" i="2"/>
  <c r="E502" i="4" s="1"/>
  <c r="H336" i="2"/>
  <c r="E501" i="4" s="1"/>
  <c r="H334" i="2"/>
  <c r="E500" i="4" s="1"/>
  <c r="H332" i="2"/>
  <c r="E499" i="4" s="1"/>
  <c r="H330" i="2"/>
  <c r="E498" i="4" s="1"/>
  <c r="H327" i="2"/>
  <c r="H326" i="2"/>
  <c r="H325" i="2"/>
  <c r="H323" i="2"/>
  <c r="H322" i="2"/>
  <c r="H320" i="2"/>
  <c r="E494" i="4" s="1"/>
  <c r="H316" i="2"/>
  <c r="H315" i="2"/>
  <c r="H314" i="2"/>
  <c r="H312" i="2"/>
  <c r="H311" i="2"/>
  <c r="H310" i="2"/>
  <c r="E156" i="4" s="1"/>
  <c r="H308" i="2"/>
  <c r="H307" i="2"/>
  <c r="H306" i="2"/>
  <c r="H303" i="2"/>
  <c r="E153" i="4" s="1"/>
  <c r="E33" i="1" s="1"/>
  <c r="H301" i="2"/>
  <c r="H299" i="2"/>
  <c r="E151" i="4" s="1"/>
  <c r="H297" i="2"/>
  <c r="E150" i="4" s="1"/>
  <c r="H295" i="2"/>
  <c r="E149" i="4" s="1"/>
  <c r="H293" i="2"/>
  <c r="E148" i="4" s="1"/>
  <c r="H291" i="2"/>
  <c r="E147" i="4" s="1"/>
  <c r="H288" i="2"/>
  <c r="E145" i="4" s="1"/>
  <c r="H286" i="2"/>
  <c r="E144" i="4" s="1"/>
  <c r="H284" i="2"/>
  <c r="E143" i="4" s="1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7" i="2"/>
  <c r="E140" i="4" s="1"/>
  <c r="H265" i="2"/>
  <c r="E139" i="4" s="1"/>
  <c r="H263" i="2"/>
  <c r="E138" i="4" s="1"/>
  <c r="H261" i="2"/>
  <c r="E137" i="4" s="1"/>
  <c r="H257" i="2"/>
  <c r="H256" i="2"/>
  <c r="H255" i="2"/>
  <c r="H254" i="2"/>
  <c r="H253" i="2"/>
  <c r="H252" i="2"/>
  <c r="H250" i="2"/>
  <c r="E133" i="4" s="1"/>
  <c r="H248" i="2"/>
  <c r="E132" i="4" s="1"/>
  <c r="H245" i="2"/>
  <c r="E130" i="4" s="1"/>
  <c r="H243" i="2"/>
  <c r="H242" i="2"/>
  <c r="H241" i="2"/>
  <c r="H239" i="2"/>
  <c r="E128" i="4" s="1"/>
  <c r="H237" i="2"/>
  <c r="E127" i="4" s="1"/>
  <c r="H234" i="2"/>
  <c r="E125" i="4" s="1"/>
  <c r="H232" i="2"/>
  <c r="E124" i="4" s="1"/>
  <c r="H229" i="2"/>
  <c r="E122" i="4" s="1"/>
  <c r="H226" i="2"/>
  <c r="E120" i="4" s="1"/>
  <c r="H224" i="2"/>
  <c r="E119" i="4" s="1"/>
  <c r="H222" i="2"/>
  <c r="E118" i="4" s="1"/>
  <c r="H220" i="2"/>
  <c r="E117" i="4" s="1"/>
  <c r="H218" i="2"/>
  <c r="E116" i="4" s="1"/>
  <c r="H216" i="2"/>
  <c r="E115" i="4" s="1"/>
  <c r="H214" i="2"/>
  <c r="E114" i="4" s="1"/>
  <c r="H211" i="2"/>
  <c r="H210" i="2"/>
  <c r="H208" i="2"/>
  <c r="H207" i="2"/>
  <c r="H206" i="2"/>
  <c r="H205" i="2"/>
  <c r="H204" i="2"/>
  <c r="H203" i="2"/>
  <c r="H202" i="2"/>
  <c r="H201" i="2"/>
  <c r="H200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3" i="2"/>
  <c r="H182" i="2"/>
  <c r="H181" i="2"/>
  <c r="H180" i="2"/>
  <c r="H179" i="2"/>
  <c r="H178" i="2"/>
  <c r="H177" i="2"/>
  <c r="H174" i="2"/>
  <c r="E111" i="4" s="1"/>
  <c r="H172" i="2"/>
  <c r="E110" i="4" s="1"/>
  <c r="H170" i="2"/>
  <c r="E109" i="4" s="1"/>
  <c r="H168" i="2"/>
  <c r="E108" i="4" s="1"/>
  <c r="H166" i="2"/>
  <c r="E107" i="4" s="1"/>
  <c r="H163" i="2"/>
  <c r="E105" i="4" s="1"/>
  <c r="E163" i="2"/>
  <c r="D105" i="4" s="1"/>
  <c r="H161" i="2"/>
  <c r="E161" i="2"/>
  <c r="D104" i="4" s="1"/>
  <c r="H159" i="2"/>
  <c r="E103" i="4" s="1"/>
  <c r="H157" i="2"/>
  <c r="H156" i="2"/>
  <c r="H155" i="2"/>
  <c r="H154" i="2"/>
  <c r="H152" i="2"/>
  <c r="H149" i="2"/>
  <c r="E99" i="4" s="1"/>
  <c r="E149" i="2"/>
  <c r="D99" i="4" s="1"/>
  <c r="H147" i="2"/>
  <c r="E98" i="4" s="1"/>
  <c r="H145" i="2"/>
  <c r="E97" i="4" s="1"/>
  <c r="H143" i="2"/>
  <c r="E96" i="4" s="1"/>
  <c r="H141" i="2"/>
  <c r="E95" i="4" s="1"/>
  <c r="H139" i="2"/>
  <c r="E94" i="4" s="1"/>
  <c r="H137" i="2"/>
  <c r="E93" i="4" s="1"/>
  <c r="H135" i="2"/>
  <c r="E92" i="4" s="1"/>
  <c r="H133" i="2"/>
  <c r="E91" i="4" s="1"/>
  <c r="H131" i="2"/>
  <c r="E90" i="4" s="1"/>
  <c r="H129" i="2"/>
  <c r="E89" i="4" s="1"/>
  <c r="H127" i="2"/>
  <c r="E88" i="4" s="1"/>
  <c r="H125" i="2"/>
  <c r="E87" i="4" s="1"/>
  <c r="H123" i="2"/>
  <c r="E86" i="4" s="1"/>
  <c r="H120" i="2"/>
  <c r="E84" i="4" s="1"/>
  <c r="H118" i="2"/>
  <c r="H117" i="2"/>
  <c r="H115" i="2"/>
  <c r="E82" i="4" s="1"/>
  <c r="H113" i="2"/>
  <c r="E81" i="4" s="1"/>
  <c r="H111" i="2"/>
  <c r="H109" i="2"/>
  <c r="E79" i="4" s="1"/>
  <c r="H107" i="2"/>
  <c r="E78" i="4" s="1"/>
  <c r="H105" i="2"/>
  <c r="E77" i="4" s="1"/>
  <c r="H103" i="2"/>
  <c r="E76" i="4" s="1"/>
  <c r="H101" i="2"/>
  <c r="E75" i="4" s="1"/>
  <c r="H99" i="2"/>
  <c r="E74" i="4" s="1"/>
  <c r="H97" i="2"/>
  <c r="E73" i="4" s="1"/>
  <c r="H95" i="2"/>
  <c r="E72" i="4" s="1"/>
  <c r="H93" i="2"/>
  <c r="E71" i="4" s="1"/>
  <c r="H91" i="2"/>
  <c r="H90" i="2"/>
  <c r="H88" i="2"/>
  <c r="H87" i="2"/>
  <c r="H82" i="2"/>
  <c r="E65" i="4" s="1"/>
  <c r="H80" i="2"/>
  <c r="E64" i="4" s="1"/>
  <c r="H78" i="2"/>
  <c r="E63" i="4" s="1"/>
  <c r="H76" i="2"/>
  <c r="E62" i="4" s="1"/>
  <c r="H74" i="2"/>
  <c r="E61" i="4" s="1"/>
  <c r="H71" i="2"/>
  <c r="E59" i="4" s="1"/>
  <c r="H69" i="2"/>
  <c r="H66" i="2"/>
  <c r="E56" i="4" s="1"/>
  <c r="E23" i="1" s="1"/>
  <c r="H64" i="2"/>
  <c r="E55" i="4" s="1"/>
  <c r="E22" i="1" s="1"/>
  <c r="H62" i="2"/>
  <c r="H61" i="2"/>
  <c r="H59" i="2"/>
  <c r="E53" i="4" s="1"/>
  <c r="E20" i="1" s="1"/>
  <c r="H57" i="2"/>
  <c r="E52" i="4" s="1"/>
  <c r="E19" i="1" s="1"/>
  <c r="H54" i="2"/>
  <c r="E50" i="4" s="1"/>
  <c r="H52" i="2"/>
  <c r="E49" i="4" s="1"/>
  <c r="H50" i="2"/>
  <c r="E48" i="4" s="1"/>
  <c r="E50" i="2"/>
  <c r="D48" i="4" s="1"/>
  <c r="H48" i="2"/>
  <c r="H47" i="2"/>
  <c r="H46" i="2"/>
  <c r="H45" i="2"/>
  <c r="H44" i="2"/>
  <c r="H43" i="2"/>
  <c r="H41" i="2"/>
  <c r="H38" i="2"/>
  <c r="E44" i="4" s="1"/>
  <c r="H36" i="2"/>
  <c r="E43" i="4" s="1"/>
  <c r="H33" i="2"/>
  <c r="E41" i="4" s="1"/>
  <c r="E15" i="1" s="1"/>
  <c r="H31" i="2"/>
  <c r="E40" i="4" s="1"/>
  <c r="E14" i="1" s="1"/>
  <c r="H29" i="2"/>
  <c r="E39" i="4" s="1"/>
  <c r="E13" i="1" s="1"/>
  <c r="H27" i="2"/>
  <c r="H26" i="2"/>
  <c r="H25" i="2"/>
  <c r="H24" i="2"/>
  <c r="H23" i="2"/>
  <c r="H22" i="2"/>
  <c r="H18" i="2"/>
  <c r="E35" i="4" s="1"/>
  <c r="H16" i="2"/>
  <c r="E34" i="4" s="1"/>
  <c r="H14" i="2"/>
  <c r="E33" i="4" s="1"/>
  <c r="H12" i="2"/>
  <c r="H9" i="2"/>
  <c r="E30" i="4" s="1"/>
  <c r="E9" i="2"/>
  <c r="D30" i="4" s="1"/>
  <c r="H7" i="2"/>
  <c r="E29" i="4" s="1"/>
  <c r="E7" i="2"/>
  <c r="D29" i="4" s="1"/>
  <c r="G389" i="2"/>
  <c r="J1243" i="3"/>
  <c r="G1243" i="3"/>
  <c r="G390" i="2" s="1"/>
  <c r="E585" i="4"/>
  <c r="E117" i="1" s="1"/>
  <c r="E563" i="4"/>
  <c r="E554" i="4"/>
  <c r="E539" i="4"/>
  <c r="E537" i="4"/>
  <c r="E519" i="4"/>
  <c r="E484" i="4"/>
  <c r="E479" i="4"/>
  <c r="E476" i="4"/>
  <c r="E467" i="4"/>
  <c r="E460" i="4"/>
  <c r="E455" i="4"/>
  <c r="E373" i="4"/>
  <c r="E152" i="4"/>
  <c r="E104" i="4"/>
  <c r="E101" i="4"/>
  <c r="E80" i="4"/>
  <c r="E58" i="4"/>
  <c r="E46" i="4"/>
  <c r="E70" i="4" l="1"/>
  <c r="E496" i="4"/>
  <c r="F268" i="4"/>
  <c r="F208" i="4"/>
  <c r="F104" i="4"/>
  <c r="F423" i="4"/>
  <c r="F48" i="4"/>
  <c r="F99" i="4"/>
  <c r="F405" i="4"/>
  <c r="F414" i="4"/>
  <c r="F30" i="4"/>
  <c r="F207" i="4"/>
  <c r="F490" i="4"/>
  <c r="F105" i="4"/>
  <c r="F29" i="4"/>
  <c r="E134" i="4"/>
  <c r="E131" i="4" s="1"/>
  <c r="E305" i="4"/>
  <c r="E349" i="4"/>
  <c r="E193" i="4"/>
  <c r="E164" i="4"/>
  <c r="E178" i="4"/>
  <c r="E182" i="4"/>
  <c r="E265" i="4"/>
  <c r="E264" i="4" s="1"/>
  <c r="E50" i="1" s="1"/>
  <c r="E412" i="4"/>
  <c r="E413" i="4"/>
  <c r="E163" i="4"/>
  <c r="E341" i="4"/>
  <c r="E175" i="4"/>
  <c r="E377" i="4"/>
  <c r="E398" i="4"/>
  <c r="E433" i="4"/>
  <c r="E176" i="4"/>
  <c r="E181" i="4"/>
  <c r="E195" i="4"/>
  <c r="E286" i="4"/>
  <c r="E214" i="4"/>
  <c r="E470" i="4"/>
  <c r="E464" i="4" s="1"/>
  <c r="E81" i="1" s="1"/>
  <c r="E177" i="4"/>
  <c r="E192" i="4"/>
  <c r="E242" i="4"/>
  <c r="E238" i="4" s="1"/>
  <c r="E46" i="1" s="1"/>
  <c r="E472" i="4"/>
  <c r="E82" i="1" s="1"/>
  <c r="E325" i="4"/>
  <c r="E321" i="4" s="1"/>
  <c r="E57" i="1" s="1"/>
  <c r="E445" i="4"/>
  <c r="E295" i="4"/>
  <c r="E374" i="4"/>
  <c r="E422" i="4"/>
  <c r="E184" i="4"/>
  <c r="E210" i="4"/>
  <c r="E209" i="4" s="1"/>
  <c r="E43" i="1" s="1"/>
  <c r="E370" i="4"/>
  <c r="E380" i="4"/>
  <c r="E378" i="4" s="1"/>
  <c r="E382" i="4"/>
  <c r="E383" i="4"/>
  <c r="E196" i="4"/>
  <c r="E197" i="4"/>
  <c r="E236" i="4"/>
  <c r="E237" i="4"/>
  <c r="E179" i="4"/>
  <c r="E180" i="4"/>
  <c r="E194" i="4"/>
  <c r="E290" i="4"/>
  <c r="E338" i="4"/>
  <c r="E355" i="4"/>
  <c r="E313" i="4"/>
  <c r="E185" i="4"/>
  <c r="E249" i="4"/>
  <c r="E296" i="4"/>
  <c r="E247" i="4"/>
  <c r="E243" i="4" s="1"/>
  <c r="E47" i="1" s="1"/>
  <c r="E288" i="4"/>
  <c r="E312" i="4"/>
  <c r="E359" i="4"/>
  <c r="E343" i="4"/>
  <c r="E281" i="4"/>
  <c r="E277" i="4" s="1"/>
  <c r="E52" i="1" s="1"/>
  <c r="E289" i="4"/>
  <c r="E297" i="4"/>
  <c r="E198" i="4"/>
  <c r="E204" i="4"/>
  <c r="H1243" i="3"/>
  <c r="H390" i="2" s="1"/>
  <c r="E206" i="4"/>
  <c r="E111" i="1"/>
  <c r="E203" i="4"/>
  <c r="E205" i="4"/>
  <c r="E220" i="4"/>
  <c r="E298" i="4"/>
  <c r="E304" i="4"/>
  <c r="E314" i="4"/>
  <c r="E316" i="4"/>
  <c r="E350" i="4"/>
  <c r="E390" i="4"/>
  <c r="E391" i="4"/>
  <c r="E394" i="4"/>
  <c r="E395" i="4"/>
  <c r="E399" i="4"/>
  <c r="E403" i="4"/>
  <c r="E404" i="4"/>
  <c r="E407" i="4"/>
  <c r="E408" i="4"/>
  <c r="E416" i="4"/>
  <c r="E417" i="4"/>
  <c r="E421" i="4"/>
  <c r="E425" i="4"/>
  <c r="E426" i="4"/>
  <c r="E429" i="4"/>
  <c r="E432" i="4"/>
  <c r="E437" i="4"/>
  <c r="E73" i="1" s="1"/>
  <c r="E442" i="4"/>
  <c r="E75" i="1" s="1"/>
  <c r="E444" i="4"/>
  <c r="E478" i="4"/>
  <c r="E473" i="4" s="1"/>
  <c r="E506" i="4"/>
  <c r="E503" i="4" s="1"/>
  <c r="E97" i="1"/>
  <c r="G391" i="2"/>
  <c r="E112" i="4"/>
  <c r="H389" i="2"/>
  <c r="E102" i="4"/>
  <c r="E100" i="4" s="1"/>
  <c r="E85" i="4" s="1"/>
  <c r="E69" i="4"/>
  <c r="E32" i="4"/>
  <c r="E31" i="4" s="1"/>
  <c r="E28" i="4" s="1"/>
  <c r="E27" i="4" s="1"/>
  <c r="E10" i="1" s="1"/>
  <c r="E155" i="4"/>
  <c r="E141" i="4"/>
  <c r="E157" i="4"/>
  <c r="E54" i="4"/>
  <c r="E21" i="1" s="1"/>
  <c r="E18" i="1" s="1"/>
  <c r="E83" i="4"/>
  <c r="E129" i="4"/>
  <c r="E126" i="4" s="1"/>
  <c r="E495" i="4"/>
  <c r="E38" i="4"/>
  <c r="E12" i="1" s="1"/>
  <c r="E47" i="4"/>
  <c r="E45" i="4" s="1"/>
  <c r="E17" i="1" s="1"/>
  <c r="E439" i="4"/>
  <c r="E74" i="1" s="1"/>
  <c r="E514" i="4"/>
  <c r="E582" i="4"/>
  <c r="E116" i="1" s="1"/>
  <c r="E523" i="4"/>
  <c r="E520" i="4" s="1"/>
  <c r="E136" i="4"/>
  <c r="E344" i="4"/>
  <c r="E497" i="4"/>
  <c r="E553" i="4"/>
  <c r="E551" i="4" s="1"/>
  <c r="E548" i="4"/>
  <c r="E456" i="4"/>
  <c r="E79" i="1" s="1"/>
  <c r="E507" i="4"/>
  <c r="E577" i="4"/>
  <c r="E42" i="4"/>
  <c r="E16" i="1" s="1"/>
  <c r="E480" i="4"/>
  <c r="E84" i="1" s="1"/>
  <c r="E258" i="4"/>
  <c r="E49" i="1" s="1"/>
  <c r="E271" i="4"/>
  <c r="E51" i="1" s="1"/>
  <c r="E57" i="4"/>
  <c r="E24" i="1" s="1"/>
  <c r="E113" i="4"/>
  <c r="E28" i="1" s="1"/>
  <c r="E123" i="4"/>
  <c r="E142" i="4"/>
  <c r="E31" i="1" s="1"/>
  <c r="E166" i="4"/>
  <c r="E317" i="4"/>
  <c r="E447" i="4"/>
  <c r="E60" i="4"/>
  <c r="E25" i="1" s="1"/>
  <c r="E283" i="4"/>
  <c r="E252" i="4"/>
  <c r="E170" i="4"/>
  <c r="E361" i="4"/>
  <c r="E106" i="4"/>
  <c r="E146" i="4"/>
  <c r="E32" i="1" s="1"/>
  <c r="E221" i="4"/>
  <c r="E334" i="4"/>
  <c r="E365" i="4"/>
  <c r="E62" i="1" s="1"/>
  <c r="E533" i="4"/>
  <c r="E531" i="4" s="1"/>
  <c r="E565" i="4"/>
  <c r="E562" i="4" s="1"/>
  <c r="E493" i="4" l="1"/>
  <c r="E299" i="4"/>
  <c r="E55" i="1" s="1"/>
  <c r="E135" i="4"/>
  <c r="E121" i="4" s="1"/>
  <c r="E30" i="1" s="1"/>
  <c r="E347" i="4"/>
  <c r="E331" i="4" s="1"/>
  <c r="E60" i="1" s="1"/>
  <c r="E68" i="4"/>
  <c r="E67" i="4" s="1"/>
  <c r="E162" i="4"/>
  <c r="E37" i="4"/>
  <c r="E36" i="4" s="1"/>
  <c r="E443" i="4"/>
  <c r="E76" i="1" s="1"/>
  <c r="E174" i="4"/>
  <c r="E431" i="4"/>
  <c r="E428" i="4" s="1"/>
  <c r="E71" i="1" s="1"/>
  <c r="E381" i="4"/>
  <c r="E376" i="4" s="1"/>
  <c r="E64" i="1" s="1"/>
  <c r="E191" i="4"/>
  <c r="E40" i="1" s="1"/>
  <c r="E424" i="4"/>
  <c r="E397" i="4"/>
  <c r="E68" i="1" s="1"/>
  <c r="E415" i="4"/>
  <c r="E354" i="4"/>
  <c r="E351" i="4" s="1"/>
  <c r="E420" i="4"/>
  <c r="E406" i="4"/>
  <c r="E310" i="4"/>
  <c r="E307" i="4" s="1"/>
  <c r="E56" i="1" s="1"/>
  <c r="E368" i="4"/>
  <c r="E63" i="1" s="1"/>
  <c r="E213" i="4"/>
  <c r="E44" i="1" s="1"/>
  <c r="E183" i="4"/>
  <c r="E282" i="4"/>
  <c r="E53" i="1" s="1"/>
  <c r="E232" i="4"/>
  <c r="E45" i="1" s="1"/>
  <c r="E393" i="4"/>
  <c r="E67" i="1" s="1"/>
  <c r="E291" i="4"/>
  <c r="E54" i="1" s="1"/>
  <c r="E402" i="4"/>
  <c r="E118" i="1"/>
  <c r="E411" i="4"/>
  <c r="E248" i="4"/>
  <c r="E48" i="1" s="1"/>
  <c r="E202" i="4"/>
  <c r="E201" i="4" s="1"/>
  <c r="E42" i="1" s="1"/>
  <c r="E389" i="4"/>
  <c r="E66" i="1" s="1"/>
  <c r="E72" i="1"/>
  <c r="E438" i="4"/>
  <c r="E436" i="4" s="1"/>
  <c r="E83" i="1"/>
  <c r="E80" i="1" s="1"/>
  <c r="E463" i="4"/>
  <c r="H391" i="2"/>
  <c r="E91" i="1"/>
  <c r="E446" i="4"/>
  <c r="E78" i="1"/>
  <c r="E77" i="1" s="1"/>
  <c r="E29" i="1"/>
  <c r="E11" i="1"/>
  <c r="E9" i="1" s="1"/>
  <c r="E154" i="4"/>
  <c r="E34" i="1" s="1"/>
  <c r="E51" i="4"/>
  <c r="E90" i="1"/>
  <c r="E547" i="4"/>
  <c r="E544" i="4" s="1"/>
  <c r="E586" i="4"/>
  <c r="E510" i="4"/>
  <c r="E518" i="4"/>
  <c r="E26" i="4" l="1"/>
  <c r="E161" i="4"/>
  <c r="E160" i="4" s="1"/>
  <c r="E410" i="4"/>
  <c r="E419" i="4"/>
  <c r="E70" i="1"/>
  <c r="E69" i="1"/>
  <c r="E401" i="4"/>
  <c r="E388" i="4"/>
  <c r="E387" i="4" s="1"/>
  <c r="E200" i="4"/>
  <c r="E41" i="1"/>
  <c r="E542" i="4"/>
  <c r="E105" i="1"/>
  <c r="E103" i="1" s="1"/>
  <c r="E92" i="1"/>
  <c r="E330" i="4"/>
  <c r="E61" i="1"/>
  <c r="E59" i="1" s="1"/>
  <c r="E516" i="4"/>
  <c r="E102" i="1"/>
  <c r="E100" i="1" s="1"/>
  <c r="E66" i="4"/>
  <c r="E27" i="1"/>
  <c r="E26" i="1" s="1"/>
  <c r="E35" i="1" s="1"/>
  <c r="E158" i="4" l="1"/>
  <c r="E39" i="1"/>
  <c r="E38" i="1" s="1"/>
  <c r="E65" i="1"/>
  <c r="E386" i="4"/>
  <c r="E199" i="4"/>
  <c r="E574" i="4"/>
  <c r="E106" i="1"/>
  <c r="E85" i="1" l="1"/>
  <c r="E87" i="1" s="1"/>
  <c r="E108" i="1" s="1"/>
  <c r="E120" i="1" s="1"/>
  <c r="E491" i="4"/>
  <c r="E575" i="4" s="1"/>
  <c r="E587" i="4" s="1"/>
  <c r="J390" i="2" l="1"/>
  <c r="J389" i="2" l="1"/>
  <c r="J391" i="2" s="1"/>
  <c r="B7" i="17" l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E8" i="17" l="1"/>
  <c r="G8" i="17"/>
  <c r="E9" i="17"/>
  <c r="G9" i="17"/>
  <c r="D7" i="17"/>
  <c r="E7" i="17"/>
  <c r="F7" i="17"/>
  <c r="G7" i="17"/>
  <c r="D15" i="17"/>
  <c r="E15" i="17"/>
  <c r="F15" i="17"/>
  <c r="G15" i="17"/>
  <c r="D40" i="17"/>
  <c r="E40" i="17"/>
  <c r="F40" i="17"/>
  <c r="G40" i="17"/>
  <c r="D41" i="17"/>
  <c r="E41" i="17"/>
  <c r="F41" i="17"/>
  <c r="G41" i="17"/>
  <c r="D43" i="17" l="1"/>
  <c r="G30" i="17"/>
  <c r="G43" i="17"/>
  <c r="G46" i="17"/>
  <c r="G52" i="17"/>
  <c r="G18" i="17"/>
  <c r="D52" i="17"/>
  <c r="F30" i="17"/>
  <c r="F43" i="17"/>
  <c r="F46" i="17"/>
  <c r="F52" i="17"/>
  <c r="F8" i="17"/>
  <c r="E30" i="17"/>
  <c r="E43" i="17"/>
  <c r="E46" i="17"/>
  <c r="E52" i="17"/>
  <c r="D8" i="17"/>
  <c r="G45" i="17"/>
  <c r="G55" i="17"/>
  <c r="D30" i="17"/>
  <c r="F45" i="17"/>
  <c r="F55" i="17"/>
  <c r="F9" i="17"/>
  <c r="D46" i="17"/>
  <c r="E54" i="17"/>
  <c r="E45" i="17"/>
  <c r="E55" i="17"/>
  <c r="D45" i="17"/>
  <c r="D55" i="17"/>
  <c r="D9" i="17"/>
  <c r="E14" i="17"/>
  <c r="E16" i="17"/>
  <c r="E12" i="17"/>
  <c r="E18" i="17"/>
  <c r="E17" i="17"/>
  <c r="E10" i="17"/>
  <c r="E6" i="17"/>
  <c r="G16" i="17"/>
  <c r="G12" i="17"/>
  <c r="G17" i="17"/>
  <c r="G10" i="17"/>
  <c r="G6" i="17"/>
  <c r="F17" i="17"/>
  <c r="F6" i="17"/>
  <c r="D17" i="17"/>
  <c r="D50" i="17"/>
  <c r="G49" i="17"/>
  <c r="G31" i="17"/>
  <c r="G54" i="17"/>
  <c r="E50" i="17"/>
  <c r="F31" i="17"/>
  <c r="E49" i="17"/>
  <c r="E31" i="17"/>
  <c r="E34" i="17"/>
  <c r="G34" i="17"/>
  <c r="J41" i="17"/>
  <c r="I41" i="17"/>
  <c r="H41" i="17"/>
  <c r="J40" i="17"/>
  <c r="I40" i="17"/>
  <c r="H40" i="17"/>
  <c r="J15" i="17"/>
  <c r="I15" i="17"/>
  <c r="H15" i="17"/>
  <c r="J7" i="17"/>
  <c r="I7" i="17"/>
  <c r="H7" i="17"/>
  <c r="I9" i="17"/>
  <c r="H9" i="17"/>
  <c r="D18" i="17" l="1"/>
  <c r="G48" i="17"/>
  <c r="J43" i="17"/>
  <c r="J30" i="17"/>
  <c r="D49" i="17"/>
  <c r="D54" i="17"/>
  <c r="F18" i="17"/>
  <c r="H52" i="17"/>
  <c r="H8" i="17"/>
  <c r="G39" i="17"/>
  <c r="F48" i="17"/>
  <c r="D10" i="17"/>
  <c r="D13" i="17"/>
  <c r="G13" i="17"/>
  <c r="D12" i="17"/>
  <c r="H55" i="17"/>
  <c r="I52" i="17"/>
  <c r="H45" i="17"/>
  <c r="G42" i="17"/>
  <c r="D34" i="17"/>
  <c r="F34" i="17"/>
  <c r="D6" i="17"/>
  <c r="D16" i="17"/>
  <c r="G14" i="17"/>
  <c r="F44" i="17"/>
  <c r="I55" i="17"/>
  <c r="H43" i="17"/>
  <c r="I45" i="17"/>
  <c r="H30" i="17"/>
  <c r="D39" i="17"/>
  <c r="E44" i="17"/>
  <c r="F39" i="17"/>
  <c r="D14" i="17"/>
  <c r="F14" i="17"/>
  <c r="I43" i="17"/>
  <c r="I30" i="17"/>
  <c r="D28" i="17"/>
  <c r="D31" i="17"/>
  <c r="E13" i="17"/>
  <c r="E51" i="17"/>
  <c r="G51" i="17"/>
  <c r="H46" i="17"/>
  <c r="G36" i="17"/>
  <c r="D42" i="17"/>
  <c r="E39" i="17"/>
  <c r="F42" i="17"/>
  <c r="D44" i="17"/>
  <c r="F10" i="17"/>
  <c r="F13" i="17"/>
  <c r="D51" i="17"/>
  <c r="F51" i="17"/>
  <c r="I8" i="17"/>
  <c r="I46" i="17"/>
  <c r="G44" i="17"/>
  <c r="D48" i="17"/>
  <c r="F12" i="17"/>
  <c r="E42" i="17"/>
  <c r="E48" i="17"/>
  <c r="F16" i="17"/>
  <c r="F54" i="17"/>
  <c r="F49" i="17"/>
  <c r="J9" i="17"/>
  <c r="J8" i="17"/>
  <c r="J52" i="17"/>
  <c r="J46" i="17"/>
  <c r="J45" i="17"/>
  <c r="J55" i="17"/>
  <c r="G11" i="17"/>
  <c r="I6" i="17"/>
  <c r="G37" i="17"/>
  <c r="G27" i="17"/>
  <c r="D29" i="17"/>
  <c r="F28" i="17"/>
  <c r="F29" i="17"/>
  <c r="F27" i="17"/>
  <c r="E29" i="17"/>
  <c r="F47" i="17"/>
  <c r="E28" i="17"/>
  <c r="E36" i="17"/>
  <c r="F36" i="17"/>
  <c r="G29" i="17"/>
  <c r="G26" i="17"/>
  <c r="F26" i="17"/>
  <c r="G28" i="17"/>
  <c r="G47" i="17"/>
  <c r="G50" i="17"/>
  <c r="E47" i="17"/>
  <c r="D27" i="17"/>
  <c r="D47" i="17"/>
  <c r="D26" i="17"/>
  <c r="E27" i="17"/>
  <c r="F50" i="17"/>
  <c r="G33" i="17"/>
  <c r="G32" i="17" s="1"/>
  <c r="E26" i="17"/>
  <c r="K9" i="17"/>
  <c r="I17" i="17"/>
  <c r="L9" i="17"/>
  <c r="L7" i="17"/>
  <c r="L15" i="17"/>
  <c r="J17" i="17"/>
  <c r="K40" i="17"/>
  <c r="H44" i="17"/>
  <c r="H51" i="17"/>
  <c r="I31" i="17"/>
  <c r="K41" i="17"/>
  <c r="L41" i="17"/>
  <c r="L8" i="17"/>
  <c r="H10" i="17"/>
  <c r="K7" i="17"/>
  <c r="H16" i="17"/>
  <c r="K8" i="17"/>
  <c r="K15" i="17"/>
  <c r="H12" i="17"/>
  <c r="H34" i="17"/>
  <c r="H17" i="17"/>
  <c r="H18" i="17"/>
  <c r="L40" i="17"/>
  <c r="H54" i="17"/>
  <c r="H49" i="17"/>
  <c r="J31" i="17"/>
  <c r="H31" i="17"/>
  <c r="I48" i="17" l="1"/>
  <c r="K30" i="17"/>
  <c r="D36" i="17"/>
  <c r="F25" i="17"/>
  <c r="K43" i="17"/>
  <c r="G35" i="17"/>
  <c r="G19" i="17"/>
  <c r="E38" i="17"/>
  <c r="F38" i="17"/>
  <c r="I42" i="17"/>
  <c r="I16" i="17"/>
  <c r="H42" i="17"/>
  <c r="K46" i="17"/>
  <c r="G25" i="17"/>
  <c r="D11" i="17"/>
  <c r="D19" i="17" s="1"/>
  <c r="I34" i="17"/>
  <c r="H39" i="17"/>
  <c r="I13" i="17"/>
  <c r="F37" i="17"/>
  <c r="F35" i="17" s="1"/>
  <c r="F11" i="17"/>
  <c r="F19" i="17" s="1"/>
  <c r="I54" i="17"/>
  <c r="H14" i="17"/>
  <c r="D38" i="17"/>
  <c r="I49" i="17"/>
  <c r="K45" i="17"/>
  <c r="I39" i="17"/>
  <c r="H13" i="17"/>
  <c r="D25" i="17"/>
  <c r="D37" i="17"/>
  <c r="E11" i="17"/>
  <c r="E19" i="17" s="1"/>
  <c r="I18" i="17"/>
  <c r="E33" i="17"/>
  <c r="E32" i="17" s="1"/>
  <c r="H48" i="17"/>
  <c r="L43" i="17"/>
  <c r="G53" i="17"/>
  <c r="I14" i="17"/>
  <c r="I51" i="17"/>
  <c r="K52" i="17"/>
  <c r="I10" i="17"/>
  <c r="K55" i="17"/>
  <c r="F33" i="17"/>
  <c r="F32" i="17" s="1"/>
  <c r="G38" i="17"/>
  <c r="I44" i="17"/>
  <c r="I12" i="17"/>
  <c r="E25" i="17"/>
  <c r="D33" i="17"/>
  <c r="D32" i="17" s="1"/>
  <c r="E37" i="17"/>
  <c r="E35" i="17" s="1"/>
  <c r="J14" i="17"/>
  <c r="J12" i="17"/>
  <c r="J13" i="17"/>
  <c r="J10" i="17"/>
  <c r="J16" i="17"/>
  <c r="J6" i="17"/>
  <c r="J18" i="17"/>
  <c r="L46" i="17"/>
  <c r="J42" i="17"/>
  <c r="L52" i="17"/>
  <c r="L55" i="17"/>
  <c r="J48" i="17"/>
  <c r="J54" i="17"/>
  <c r="J39" i="17"/>
  <c r="L30" i="17"/>
  <c r="J34" i="17"/>
  <c r="L45" i="17"/>
  <c r="J44" i="17"/>
  <c r="J51" i="17"/>
  <c r="J49" i="17"/>
  <c r="K44" i="17"/>
  <c r="L13" i="17"/>
  <c r="K13" i="17"/>
  <c r="H27" i="17"/>
  <c r="K39" i="17"/>
  <c r="L39" i="17"/>
  <c r="L44" i="17"/>
  <c r="J29" i="17"/>
  <c r="J33" i="17"/>
  <c r="I27" i="17"/>
  <c r="I50" i="17"/>
  <c r="L51" i="17"/>
  <c r="J50" i="17"/>
  <c r="I29" i="17"/>
  <c r="J28" i="17"/>
  <c r="J26" i="17"/>
  <c r="L31" i="17"/>
  <c r="K31" i="17"/>
  <c r="H47" i="17"/>
  <c r="H28" i="17"/>
  <c r="L16" i="17"/>
  <c r="K16" i="17"/>
  <c r="H36" i="17"/>
  <c r="K49" i="17"/>
  <c r="L49" i="17"/>
  <c r="I47" i="17"/>
  <c r="I28" i="17"/>
  <c r="K51" i="17"/>
  <c r="L42" i="17"/>
  <c r="K42" i="17"/>
  <c r="L17" i="17"/>
  <c r="K17" i="17"/>
  <c r="L34" i="17"/>
  <c r="K34" i="17"/>
  <c r="L12" i="17"/>
  <c r="K12" i="17"/>
  <c r="L10" i="17"/>
  <c r="K10" i="17"/>
  <c r="L54" i="17"/>
  <c r="K54" i="17"/>
  <c r="H6" i="17"/>
  <c r="J47" i="17"/>
  <c r="H29" i="17"/>
  <c r="J27" i="17"/>
  <c r="I26" i="17"/>
  <c r="L18" i="17"/>
  <c r="K18" i="17"/>
  <c r="H33" i="17"/>
  <c r="H32" i="17" s="1"/>
  <c r="D35" i="17" l="1"/>
  <c r="K48" i="17"/>
  <c r="H38" i="17"/>
  <c r="I38" i="17"/>
  <c r="F53" i="17"/>
  <c r="F56" i="17" s="1"/>
  <c r="F58" i="17" s="1"/>
  <c r="K14" i="17"/>
  <c r="D53" i="17"/>
  <c r="I25" i="17"/>
  <c r="J32" i="17"/>
  <c r="L38" i="17"/>
  <c r="K38" i="17"/>
  <c r="K11" i="17"/>
  <c r="H11" i="17"/>
  <c r="H19" i="17" s="1"/>
  <c r="H37" i="17"/>
  <c r="H35" i="17" s="1"/>
  <c r="E53" i="17"/>
  <c r="E56" i="17" s="1"/>
  <c r="E58" i="17" s="1"/>
  <c r="I33" i="17"/>
  <c r="I32" i="17" s="1"/>
  <c r="I37" i="17"/>
  <c r="I36" i="17"/>
  <c r="I11" i="17"/>
  <c r="I19" i="17" s="1"/>
  <c r="G56" i="17"/>
  <c r="G58" i="17" s="1"/>
  <c r="L14" i="17"/>
  <c r="J11" i="17"/>
  <c r="J19" i="17" s="1"/>
  <c r="J38" i="17"/>
  <c r="J36" i="17"/>
  <c r="J25" i="17"/>
  <c r="J37" i="17"/>
  <c r="L48" i="17"/>
  <c r="K27" i="17"/>
  <c r="L11" i="17"/>
  <c r="L47" i="17"/>
  <c r="K47" i="17"/>
  <c r="H50" i="17"/>
  <c r="K28" i="17"/>
  <c r="L28" i="17"/>
  <c r="L36" i="17"/>
  <c r="K36" i="17"/>
  <c r="L6" i="17"/>
  <c r="K6" i="17"/>
  <c r="H26" i="17"/>
  <c r="H25" i="17" s="1"/>
  <c r="L33" i="17"/>
  <c r="L32" i="17" s="1"/>
  <c r="K33" i="17"/>
  <c r="K32" i="17" s="1"/>
  <c r="L27" i="17"/>
  <c r="L29" i="17"/>
  <c r="K29" i="17"/>
  <c r="D56" i="17" l="1"/>
  <c r="D58" i="17" s="1"/>
  <c r="J53" i="17"/>
  <c r="I35" i="17"/>
  <c r="K19" i="17"/>
  <c r="K37" i="17"/>
  <c r="K35" i="17" s="1"/>
  <c r="I53" i="17"/>
  <c r="J35" i="17"/>
  <c r="L37" i="17"/>
  <c r="L35" i="17" s="1"/>
  <c r="L19" i="17"/>
  <c r="K50" i="17"/>
  <c r="L50" i="17"/>
  <c r="L26" i="17"/>
  <c r="L25" i="17" s="1"/>
  <c r="K26" i="17"/>
  <c r="K25" i="17" s="1"/>
  <c r="J56" i="17" l="1"/>
  <c r="J58" i="17" s="1"/>
  <c r="I56" i="17"/>
  <c r="I58" i="17" s="1"/>
  <c r="H53" i="17"/>
  <c r="H56" i="17" s="1"/>
  <c r="H58" i="17" s="1"/>
  <c r="K53" i="17" l="1"/>
  <c r="K56" i="17" s="1"/>
  <c r="K58" i="17" s="1"/>
  <c r="L53" i="17"/>
  <c r="L56" i="17" s="1"/>
  <c r="L58" i="17" s="1"/>
  <c r="E805" i="3" l="1"/>
  <c r="E806" i="3"/>
  <c r="E807" i="3"/>
  <c r="E810" i="3"/>
  <c r="E811" i="3"/>
  <c r="E804" i="3"/>
  <c r="F351" i="2" l="1"/>
  <c r="E351" i="2" s="1"/>
  <c r="D521" i="4" s="1"/>
  <c r="F267" i="2"/>
  <c r="E267" i="2" s="1"/>
  <c r="D140" i="4" s="1"/>
  <c r="F140" i="4" s="1"/>
  <c r="F245" i="2"/>
  <c r="E245" i="2" s="1"/>
  <c r="D130" i="4" s="1"/>
  <c r="F130" i="4" s="1"/>
  <c r="F170" i="2"/>
  <c r="E170" i="2" s="1"/>
  <c r="D109" i="4" s="1"/>
  <c r="F109" i="4" s="1"/>
  <c r="F143" i="2"/>
  <c r="E143" i="2" s="1"/>
  <c r="D96" i="4" s="1"/>
  <c r="F96" i="4" s="1"/>
  <c r="F141" i="2"/>
  <c r="E141" i="2" s="1"/>
  <c r="D95" i="4" s="1"/>
  <c r="F95" i="4" s="1"/>
  <c r="F127" i="2"/>
  <c r="E127" i="2" s="1"/>
  <c r="D88" i="4" s="1"/>
  <c r="F88" i="4" s="1"/>
  <c r="F115" i="2"/>
  <c r="E115" i="2" s="1"/>
  <c r="D82" i="4" s="1"/>
  <c r="F82" i="4" s="1"/>
  <c r="F113" i="2"/>
  <c r="E113" i="2" s="1"/>
  <c r="D81" i="4" s="1"/>
  <c r="F81" i="4" s="1"/>
  <c r="F111" i="2"/>
  <c r="E111" i="2" s="1"/>
  <c r="D80" i="4" s="1"/>
  <c r="F80" i="4" s="1"/>
  <c r="F109" i="2"/>
  <c r="E109" i="2" s="1"/>
  <c r="D79" i="4" s="1"/>
  <c r="F79" i="4" s="1"/>
  <c r="F107" i="2"/>
  <c r="E107" i="2" s="1"/>
  <c r="D78" i="4" s="1"/>
  <c r="F78" i="4" s="1"/>
  <c r="F93" i="2"/>
  <c r="E93" i="2" s="1"/>
  <c r="D71" i="4" s="1"/>
  <c r="F71" i="4" s="1"/>
  <c r="F54" i="2"/>
  <c r="E54" i="2" s="1"/>
  <c r="D50" i="4" s="1"/>
  <c r="F50" i="4" s="1"/>
  <c r="F16" i="2"/>
  <c r="E16" i="2" s="1"/>
  <c r="D34" i="4" s="1"/>
  <c r="F34" i="4" s="1"/>
  <c r="F12" i="2"/>
  <c r="F1206" i="3"/>
  <c r="E1206" i="3" s="1"/>
  <c r="D563" i="4" s="1"/>
  <c r="F1130" i="3"/>
  <c r="E1130" i="3" s="1"/>
  <c r="D479" i="4" s="1"/>
  <c r="F479" i="4" s="1"/>
  <c r="F1121" i="3"/>
  <c r="E1121" i="3" s="1"/>
  <c r="D475" i="4" s="1"/>
  <c r="F475" i="4" s="1"/>
  <c r="F1119" i="3"/>
  <c r="E1119" i="3" s="1"/>
  <c r="D474" i="4" s="1"/>
  <c r="F1113" i="3"/>
  <c r="E1113" i="3" s="1"/>
  <c r="D471" i="4" s="1"/>
  <c r="F471" i="4" s="1"/>
  <c r="F1105" i="3"/>
  <c r="E1105" i="3" s="1"/>
  <c r="D468" i="4" s="1"/>
  <c r="F468" i="4" s="1"/>
  <c r="E840" i="3"/>
  <c r="E817" i="3"/>
  <c r="E788" i="3"/>
  <c r="E785" i="3"/>
  <c r="F601" i="3"/>
  <c r="E601" i="3" s="1"/>
  <c r="D384" i="4" s="1"/>
  <c r="F384" i="4" s="1"/>
  <c r="F549" i="3"/>
  <c r="E549" i="3" s="1"/>
  <c r="D360" i="4" s="1"/>
  <c r="F360" i="4" s="1"/>
  <c r="F462" i="3"/>
  <c r="E462" i="3" s="1"/>
  <c r="D328" i="4" s="1"/>
  <c r="F328" i="4" s="1"/>
  <c r="F460" i="3"/>
  <c r="E460" i="3" s="1"/>
  <c r="D327" i="4" s="1"/>
  <c r="F327" i="4" s="1"/>
  <c r="F401" i="3"/>
  <c r="E401" i="3" s="1"/>
  <c r="D306" i="4" s="1"/>
  <c r="F306" i="4" s="1"/>
  <c r="F321" i="3"/>
  <c r="E321" i="3" s="1"/>
  <c r="D287" i="4" s="1"/>
  <c r="F287" i="4" s="1"/>
  <c r="F314" i="3"/>
  <c r="E314" i="3" s="1"/>
  <c r="D285" i="4" s="1"/>
  <c r="F285" i="4" s="1"/>
  <c r="F312" i="3"/>
  <c r="E312" i="3" s="1"/>
  <c r="D284" i="4" s="1"/>
  <c r="F207" i="3"/>
  <c r="E207" i="3" s="1"/>
  <c r="D231" i="4" s="1"/>
  <c r="F231" i="4" s="1"/>
  <c r="F203" i="3"/>
  <c r="E203" i="3" s="1"/>
  <c r="D229" i="4" s="1"/>
  <c r="F229" i="4" s="1"/>
  <c r="F199" i="3"/>
  <c r="E199" i="3" s="1"/>
  <c r="D227" i="4" s="1"/>
  <c r="F227" i="4" s="1"/>
  <c r="F195" i="3"/>
  <c r="E195" i="3" s="1"/>
  <c r="D225" i="4" s="1"/>
  <c r="F225" i="4" s="1"/>
  <c r="F191" i="3"/>
  <c r="E191" i="3" s="1"/>
  <c r="D223" i="4" s="1"/>
  <c r="F223" i="4" s="1"/>
  <c r="F178" i="3"/>
  <c r="E178" i="3" s="1"/>
  <c r="D219" i="4" s="1"/>
  <c r="F219" i="4" s="1"/>
  <c r="F174" i="3"/>
  <c r="E174" i="3" s="1"/>
  <c r="D217" i="4" s="1"/>
  <c r="F217" i="4" s="1"/>
  <c r="F170" i="3"/>
  <c r="E170" i="3" s="1"/>
  <c r="D215" i="4" s="1"/>
  <c r="F215" i="4" s="1"/>
  <c r="F100" i="3"/>
  <c r="E100" i="3" s="1"/>
  <c r="F93" i="3"/>
  <c r="E93" i="3" s="1"/>
  <c r="F90" i="3"/>
  <c r="E90" i="3" s="1"/>
  <c r="F86" i="3"/>
  <c r="E86" i="3" s="1"/>
  <c r="F81" i="3"/>
  <c r="E81" i="3" s="1"/>
  <c r="F78" i="3"/>
  <c r="E78" i="3" s="1"/>
  <c r="F75" i="3"/>
  <c r="E75" i="3" s="1"/>
  <c r="F52" i="3"/>
  <c r="E52" i="3" s="1"/>
  <c r="F49" i="3"/>
  <c r="E49" i="3" s="1"/>
  <c r="F46" i="3"/>
  <c r="E46" i="3" s="1"/>
  <c r="F43" i="3"/>
  <c r="E43" i="3" s="1"/>
  <c r="F40" i="3"/>
  <c r="E40" i="3" s="1"/>
  <c r="F37" i="3"/>
  <c r="E37" i="3" s="1"/>
  <c r="F34" i="3"/>
  <c r="E34" i="3" s="1"/>
  <c r="F31" i="3"/>
  <c r="E31" i="3" s="1"/>
  <c r="F20" i="3"/>
  <c r="E20" i="3" s="1"/>
  <c r="D169" i="4" s="1"/>
  <c r="F169" i="4" s="1"/>
  <c r="F18" i="3"/>
  <c r="E18" i="3" s="1"/>
  <c r="D168" i="4" s="1"/>
  <c r="F168" i="4" s="1"/>
  <c r="F16" i="3"/>
  <c r="E16" i="3" s="1"/>
  <c r="D167" i="4" s="1"/>
  <c r="F13" i="3"/>
  <c r="E13" i="3" s="1"/>
  <c r="D165" i="4" s="1"/>
  <c r="F165" i="4" s="1"/>
  <c r="F11" i="3"/>
  <c r="E11" i="3" s="1"/>
  <c r="F8" i="3"/>
  <c r="E8" i="3" s="1"/>
  <c r="E12" i="2" l="1"/>
  <c r="F521" i="4"/>
  <c r="D166" i="4"/>
  <c r="F166" i="4" s="1"/>
  <c r="F167" i="4"/>
  <c r="F284" i="4"/>
  <c r="D283" i="4"/>
  <c r="F563" i="4"/>
  <c r="F474" i="4"/>
  <c r="D32" i="4" l="1"/>
  <c r="F283" i="4"/>
  <c r="F32" i="4" l="1"/>
  <c r="F421" i="3" l="1"/>
  <c r="E421" i="3" s="1"/>
  <c r="F422" i="3"/>
  <c r="E422" i="3" s="1"/>
  <c r="F423" i="3"/>
  <c r="E423" i="3" s="1"/>
  <c r="F424" i="3"/>
  <c r="E424" i="3" s="1"/>
  <c r="F425" i="3"/>
  <c r="E425" i="3" s="1"/>
  <c r="F51" i="3" l="1"/>
  <c r="E51" i="3" s="1"/>
  <c r="D182" i="4" s="1"/>
  <c r="F182" i="4" s="1"/>
  <c r="F41" i="2" l="1"/>
  <c r="E41" i="2" s="1"/>
  <c r="D46" i="4" s="1"/>
  <c r="F46" i="4" l="1"/>
  <c r="E737" i="3" l="1"/>
  <c r="D400" i="4" s="1"/>
  <c r="F400" i="4" s="1"/>
  <c r="E735" i="3"/>
  <c r="E734" i="3"/>
  <c r="E733" i="3"/>
  <c r="E732" i="3"/>
  <c r="E726" i="3"/>
  <c r="E727" i="3"/>
  <c r="E730" i="3"/>
  <c r="E729" i="3"/>
  <c r="E731" i="3"/>
  <c r="E725" i="3"/>
  <c r="E723" i="3"/>
  <c r="E721" i="3"/>
  <c r="E720" i="3"/>
  <c r="E719" i="3"/>
  <c r="E718" i="3"/>
  <c r="E712" i="3"/>
  <c r="E713" i="3"/>
  <c r="E716" i="3"/>
  <c r="E715" i="3"/>
  <c r="E717" i="3"/>
  <c r="E711" i="3"/>
  <c r="E709" i="3"/>
  <c r="E648" i="3"/>
  <c r="D396" i="4" s="1"/>
  <c r="F396" i="4" s="1"/>
  <c r="E627" i="3"/>
  <c r="D392" i="4" s="1"/>
  <c r="F392" i="4" s="1"/>
  <c r="F948" i="3"/>
  <c r="E948" i="3" s="1"/>
  <c r="D427" i="4" s="1"/>
  <c r="F427" i="4" s="1"/>
  <c r="E894" i="3"/>
  <c r="D417" i="4" s="1"/>
  <c r="F417" i="4" s="1"/>
  <c r="E890" i="3"/>
  <c r="E889" i="3"/>
  <c r="E875" i="3"/>
  <c r="F33" i="2"/>
  <c r="E33" i="2" s="1"/>
  <c r="D41" i="4" s="1"/>
  <c r="F1242" i="3"/>
  <c r="E1242" i="3" s="1"/>
  <c r="D585" i="4" s="1"/>
  <c r="F1240" i="3"/>
  <c r="E1240" i="3" s="1"/>
  <c r="D584" i="4" s="1"/>
  <c r="F584" i="4" s="1"/>
  <c r="F1238" i="3"/>
  <c r="E1238" i="3" s="1"/>
  <c r="D583" i="4" s="1"/>
  <c r="F1235" i="3"/>
  <c r="E1235" i="3" s="1"/>
  <c r="D581" i="4" s="1"/>
  <c r="F1233" i="3"/>
  <c r="E1233" i="3" s="1"/>
  <c r="D580" i="4" s="1"/>
  <c r="F1231" i="3"/>
  <c r="E1231" i="3" s="1"/>
  <c r="D579" i="4" s="1"/>
  <c r="F1225" i="3"/>
  <c r="E1225" i="3" s="1"/>
  <c r="D573" i="4" s="1"/>
  <c r="F573" i="4" s="1"/>
  <c r="F1223" i="3"/>
  <c r="E1223" i="3" s="1"/>
  <c r="D572" i="4" s="1"/>
  <c r="F572" i="4" s="1"/>
  <c r="F1221" i="3"/>
  <c r="E1221" i="3" s="1"/>
  <c r="D571" i="4" s="1"/>
  <c r="F571" i="4" s="1"/>
  <c r="F1219" i="3"/>
  <c r="E1219" i="3" s="1"/>
  <c r="D570" i="4" s="1"/>
  <c r="F570" i="4" s="1"/>
  <c r="F1217" i="3"/>
  <c r="E1217" i="3" s="1"/>
  <c r="D569" i="4" s="1"/>
  <c r="F569" i="4" s="1"/>
  <c r="F1215" i="3"/>
  <c r="E1215" i="3" s="1"/>
  <c r="D568" i="4" s="1"/>
  <c r="F568" i="4" s="1"/>
  <c r="F1213" i="3"/>
  <c r="E1213" i="3" s="1"/>
  <c r="D567" i="4" s="1"/>
  <c r="F567" i="4" s="1"/>
  <c r="F1211" i="3"/>
  <c r="E1211" i="3" s="1"/>
  <c r="D566" i="4" s="1"/>
  <c r="F1208" i="3"/>
  <c r="E1208" i="3" s="1"/>
  <c r="D564" i="4" s="1"/>
  <c r="F1203" i="3"/>
  <c r="E1203" i="3" s="1"/>
  <c r="D561" i="4" s="1"/>
  <c r="F561" i="4" s="1"/>
  <c r="F1201" i="3"/>
  <c r="E1201" i="3" s="1"/>
  <c r="D560" i="4" s="1"/>
  <c r="F560" i="4" s="1"/>
  <c r="F1199" i="3"/>
  <c r="E1199" i="3" s="1"/>
  <c r="D559" i="4" s="1"/>
  <c r="F559" i="4" s="1"/>
  <c r="F1197" i="3"/>
  <c r="E1197" i="3" s="1"/>
  <c r="D558" i="4" s="1"/>
  <c r="F558" i="4" s="1"/>
  <c r="F1195" i="3"/>
  <c r="E1195" i="3" s="1"/>
  <c r="D557" i="4" s="1"/>
  <c r="F557" i="4" s="1"/>
  <c r="F1193" i="3"/>
  <c r="E1193" i="3" s="1"/>
  <c r="D556" i="4" s="1"/>
  <c r="F556" i="4" s="1"/>
  <c r="F1191" i="3"/>
  <c r="E1191" i="3" s="1"/>
  <c r="D555" i="4" s="1"/>
  <c r="F555" i="4" s="1"/>
  <c r="F1189" i="3"/>
  <c r="E1189" i="3" s="1"/>
  <c r="D554" i="4" s="1"/>
  <c r="F1186" i="3"/>
  <c r="E1186" i="3" s="1"/>
  <c r="D552" i="4" s="1"/>
  <c r="F1183" i="3"/>
  <c r="E1183" i="3" s="1"/>
  <c r="D550" i="4" s="1"/>
  <c r="F550" i="4" s="1"/>
  <c r="F1181" i="3"/>
  <c r="E1181" i="3" s="1"/>
  <c r="D549" i="4" s="1"/>
  <c r="F1177" i="3"/>
  <c r="E1177" i="3" s="1"/>
  <c r="D546" i="4" s="1"/>
  <c r="F546" i="4" s="1"/>
  <c r="F1175" i="3"/>
  <c r="E1175" i="3" s="1"/>
  <c r="D545" i="4" s="1"/>
  <c r="F1172" i="3"/>
  <c r="E1172" i="3" s="1"/>
  <c r="D543" i="4" s="1"/>
  <c r="F1168" i="3"/>
  <c r="E1168" i="3" s="1"/>
  <c r="D513" i="4" s="1"/>
  <c r="F1165" i="3"/>
  <c r="E1165" i="3" s="1"/>
  <c r="D509" i="4" s="1"/>
  <c r="F509" i="4" s="1"/>
  <c r="F1163" i="3"/>
  <c r="E1163" i="3" s="1"/>
  <c r="D508" i="4" s="1"/>
  <c r="F1160" i="3"/>
  <c r="E1160" i="3" s="1"/>
  <c r="F1159" i="3"/>
  <c r="E1159" i="3" s="1"/>
  <c r="F1157" i="3"/>
  <c r="E1157" i="3" s="1"/>
  <c r="D505" i="4" s="1"/>
  <c r="F505" i="4" s="1"/>
  <c r="F1155" i="3"/>
  <c r="E1155" i="3" s="1"/>
  <c r="D504" i="4" s="1"/>
  <c r="F1149" i="3"/>
  <c r="E1149" i="3" s="1"/>
  <c r="D489" i="4" s="1"/>
  <c r="F489" i="4" s="1"/>
  <c r="F1147" i="3"/>
  <c r="E1147" i="3" s="1"/>
  <c r="D488" i="4" s="1"/>
  <c r="F488" i="4" s="1"/>
  <c r="F1145" i="3"/>
  <c r="E1145" i="3" s="1"/>
  <c r="D487" i="4" s="1"/>
  <c r="F487" i="4" s="1"/>
  <c r="F1143" i="3"/>
  <c r="E1143" i="3" s="1"/>
  <c r="D486" i="4" s="1"/>
  <c r="F486" i="4" s="1"/>
  <c r="F1137" i="3"/>
  <c r="E1137" i="3" s="1"/>
  <c r="D483" i="4" s="1"/>
  <c r="F483" i="4" s="1"/>
  <c r="F1135" i="3"/>
  <c r="E1135" i="3" s="1"/>
  <c r="D482" i="4" s="1"/>
  <c r="F482" i="4" s="1"/>
  <c r="F1133" i="3"/>
  <c r="E1133" i="3" s="1"/>
  <c r="D481" i="4" s="1"/>
  <c r="F1128" i="3"/>
  <c r="E1128" i="3" s="1"/>
  <c r="F1127" i="3"/>
  <c r="E1127" i="3" s="1"/>
  <c r="F1125" i="3"/>
  <c r="E1125" i="3" s="1"/>
  <c r="D477" i="4" s="1"/>
  <c r="F477" i="4" s="1"/>
  <c r="F1123" i="3"/>
  <c r="E1123" i="3" s="1"/>
  <c r="D476" i="4" s="1"/>
  <c r="F1116" i="3"/>
  <c r="E1116" i="3" s="1"/>
  <c r="F1115" i="3"/>
  <c r="E1115" i="3" s="1"/>
  <c r="F1111" i="3"/>
  <c r="E1111" i="3" s="1"/>
  <c r="F1110" i="3"/>
  <c r="E1110" i="3" s="1"/>
  <c r="F1109" i="3"/>
  <c r="E1109" i="3" s="1"/>
  <c r="F1103" i="3"/>
  <c r="E1103" i="3" s="1"/>
  <c r="D467" i="4" s="1"/>
  <c r="F467" i="4" s="1"/>
  <c r="F1101" i="3"/>
  <c r="E1101" i="3" s="1"/>
  <c r="D466" i="4" s="1"/>
  <c r="F466" i="4" s="1"/>
  <c r="F1099" i="3"/>
  <c r="E1099" i="3" s="1"/>
  <c r="D465" i="4" s="1"/>
  <c r="F1095" i="3"/>
  <c r="E1095" i="3" s="1"/>
  <c r="D462" i="4" s="1"/>
  <c r="F462" i="4" s="1"/>
  <c r="F1093" i="3"/>
  <c r="E1093" i="3" s="1"/>
  <c r="D461" i="4" s="1"/>
  <c r="F461" i="4" s="1"/>
  <c r="F1091" i="3"/>
  <c r="E1091" i="3" s="1"/>
  <c r="D460" i="4" s="1"/>
  <c r="F460" i="4" s="1"/>
  <c r="F1089" i="3"/>
  <c r="E1089" i="3" s="1"/>
  <c r="D459" i="4" s="1"/>
  <c r="F459" i="4" s="1"/>
  <c r="F1087" i="3"/>
  <c r="E1087" i="3" s="1"/>
  <c r="D458" i="4" s="1"/>
  <c r="F458" i="4" s="1"/>
  <c r="F1085" i="3"/>
  <c r="E1085" i="3" s="1"/>
  <c r="D457" i="4" s="1"/>
  <c r="F1082" i="3"/>
  <c r="E1082" i="3" s="1"/>
  <c r="D455" i="4" s="1"/>
  <c r="F455" i="4" s="1"/>
  <c r="F1080" i="3"/>
  <c r="E1080" i="3" s="1"/>
  <c r="D454" i="4" s="1"/>
  <c r="F454" i="4" s="1"/>
  <c r="F1078" i="3"/>
  <c r="E1078" i="3" s="1"/>
  <c r="D453" i="4" s="1"/>
  <c r="F453" i="4" s="1"/>
  <c r="F1076" i="3"/>
  <c r="E1076" i="3" s="1"/>
  <c r="D452" i="4" s="1"/>
  <c r="F452" i="4" s="1"/>
  <c r="F1074" i="3"/>
  <c r="E1074" i="3" s="1"/>
  <c r="D451" i="4" s="1"/>
  <c r="F451" i="4" s="1"/>
  <c r="F1072" i="3"/>
  <c r="E1072" i="3" s="1"/>
  <c r="D450" i="4" s="1"/>
  <c r="F450" i="4" s="1"/>
  <c r="F1070" i="3"/>
  <c r="E1070" i="3" s="1"/>
  <c r="D449" i="4" s="1"/>
  <c r="F449" i="4" s="1"/>
  <c r="F1068" i="3"/>
  <c r="E1068" i="3" s="1"/>
  <c r="D448" i="4" s="1"/>
  <c r="F1064" i="3"/>
  <c r="E1064" i="3" s="1"/>
  <c r="F1063" i="3"/>
  <c r="E1063" i="3" s="1"/>
  <c r="F1062" i="3"/>
  <c r="E1062" i="3" s="1"/>
  <c r="F1061" i="3"/>
  <c r="E1061" i="3" s="1"/>
  <c r="F1060" i="3"/>
  <c r="E1060" i="3" s="1"/>
  <c r="F1059" i="3"/>
  <c r="E1059" i="3" s="1"/>
  <c r="F1058" i="3"/>
  <c r="E1058" i="3" s="1"/>
  <c r="F1057" i="3"/>
  <c r="E1057" i="3" s="1"/>
  <c r="F1056" i="3"/>
  <c r="E1056" i="3" s="1"/>
  <c r="F1055" i="3"/>
  <c r="E1055" i="3" s="1"/>
  <c r="F1054" i="3"/>
  <c r="E1054" i="3" s="1"/>
  <c r="F1053" i="3"/>
  <c r="E1053" i="3" s="1"/>
  <c r="F1052" i="3"/>
  <c r="E1052" i="3" s="1"/>
  <c r="F1051" i="3"/>
  <c r="E1051" i="3" s="1"/>
  <c r="F1050" i="3"/>
  <c r="E1050" i="3" s="1"/>
  <c r="F1049" i="3"/>
  <c r="E1049" i="3" s="1"/>
  <c r="F1048" i="3"/>
  <c r="E1048" i="3" s="1"/>
  <c r="F1047" i="3"/>
  <c r="E1047" i="3" s="1"/>
  <c r="F1046" i="3"/>
  <c r="E1046" i="3" s="1"/>
  <c r="F1045" i="3"/>
  <c r="E1045" i="3" s="1"/>
  <c r="F1044" i="3"/>
  <c r="E1044" i="3" s="1"/>
  <c r="F1043" i="3"/>
  <c r="E1043" i="3" s="1"/>
  <c r="F1042" i="3"/>
  <c r="E1042" i="3" s="1"/>
  <c r="F1041" i="3"/>
  <c r="E1041" i="3" s="1"/>
  <c r="F1040" i="3"/>
  <c r="E1040" i="3" s="1"/>
  <c r="F1039" i="3"/>
  <c r="E1039" i="3" s="1"/>
  <c r="F1038" i="3"/>
  <c r="E1038" i="3" s="1"/>
  <c r="F1037" i="3"/>
  <c r="E1037" i="3" s="1"/>
  <c r="F1036" i="3"/>
  <c r="E1036" i="3" s="1"/>
  <c r="F1035" i="3"/>
  <c r="E1035" i="3" s="1"/>
  <c r="F1034" i="3"/>
  <c r="E1034" i="3" s="1"/>
  <c r="F1033" i="3"/>
  <c r="E1033" i="3" s="1"/>
  <c r="F1032" i="3"/>
  <c r="E1032" i="3" s="1"/>
  <c r="F1031" i="3"/>
  <c r="E1031" i="3" s="1"/>
  <c r="F1030" i="3"/>
  <c r="E1030" i="3" s="1"/>
  <c r="F1029" i="3"/>
  <c r="E1029" i="3" s="1"/>
  <c r="F1028" i="3"/>
  <c r="E1028" i="3" s="1"/>
  <c r="F1027" i="3"/>
  <c r="E1027" i="3" s="1"/>
  <c r="F1026" i="3"/>
  <c r="E1026" i="3" s="1"/>
  <c r="F1025" i="3"/>
  <c r="E1025" i="3" s="1"/>
  <c r="F1024" i="3"/>
  <c r="E1024" i="3" s="1"/>
  <c r="F1023" i="3"/>
  <c r="E1023" i="3" s="1"/>
  <c r="F1022" i="3"/>
  <c r="E1022" i="3" s="1"/>
  <c r="F1020" i="3"/>
  <c r="E1020" i="3" s="1"/>
  <c r="F1019" i="3"/>
  <c r="E1019" i="3" s="1"/>
  <c r="F1018" i="3"/>
  <c r="E1018" i="3" s="1"/>
  <c r="F1017" i="3"/>
  <c r="E1017" i="3" s="1"/>
  <c r="F1016" i="3"/>
  <c r="E1016" i="3" s="1"/>
  <c r="F1015" i="3"/>
  <c r="E1015" i="3" s="1"/>
  <c r="F1014" i="3"/>
  <c r="E1014" i="3" s="1"/>
  <c r="F1013" i="3"/>
  <c r="E1013" i="3" s="1"/>
  <c r="F1012" i="3"/>
  <c r="E1012" i="3" s="1"/>
  <c r="F1011" i="3"/>
  <c r="E1011" i="3" s="1"/>
  <c r="F1009" i="3"/>
  <c r="E1009" i="3" s="1"/>
  <c r="F1008" i="3"/>
  <c r="E1008" i="3" s="1"/>
  <c r="F1007" i="3"/>
  <c r="E1007" i="3" s="1"/>
  <c r="F1006" i="3"/>
  <c r="E1006" i="3" s="1"/>
  <c r="F996" i="3"/>
  <c r="E996" i="3" s="1"/>
  <c r="D441" i="4" s="1"/>
  <c r="F441" i="4" s="1"/>
  <c r="F994" i="3"/>
  <c r="E994" i="3" s="1"/>
  <c r="D440" i="4" s="1"/>
  <c r="F989" i="3"/>
  <c r="E989" i="3" s="1"/>
  <c r="F988" i="3"/>
  <c r="E988" i="3" s="1"/>
  <c r="F987" i="3"/>
  <c r="E987" i="3" s="1"/>
  <c r="F986" i="3"/>
  <c r="E986" i="3" s="1"/>
  <c r="F985" i="3"/>
  <c r="E985" i="3" s="1"/>
  <c r="F984" i="3"/>
  <c r="E984" i="3" s="1"/>
  <c r="F983" i="3"/>
  <c r="E983" i="3" s="1"/>
  <c r="F981" i="3"/>
  <c r="E981" i="3" s="1"/>
  <c r="D435" i="4" s="1"/>
  <c r="F435" i="4" s="1"/>
  <c r="F979" i="3"/>
  <c r="E979" i="3" s="1"/>
  <c r="D434" i="4" s="1"/>
  <c r="F434" i="4" s="1"/>
  <c r="F976" i="3"/>
  <c r="E976" i="3" s="1"/>
  <c r="F977" i="3"/>
  <c r="E977" i="3" s="1"/>
  <c r="F975" i="3"/>
  <c r="E975" i="3" s="1"/>
  <c r="F973" i="3"/>
  <c r="E973" i="3" s="1"/>
  <c r="F972" i="3"/>
  <c r="E972" i="3" s="1"/>
  <c r="F971" i="3"/>
  <c r="E971" i="3" s="1"/>
  <c r="F969" i="3"/>
  <c r="E969" i="3" s="1"/>
  <c r="F968" i="3"/>
  <c r="E968" i="3" s="1"/>
  <c r="F967" i="3"/>
  <c r="E967" i="3" s="1"/>
  <c r="F965" i="3"/>
  <c r="E965" i="3" s="1"/>
  <c r="F964" i="3"/>
  <c r="E964" i="3" s="1"/>
  <c r="F963" i="3"/>
  <c r="E963" i="3" s="1"/>
  <c r="F959" i="3"/>
  <c r="E959" i="3" s="1"/>
  <c r="D430" i="4" s="1"/>
  <c r="F430" i="4" s="1"/>
  <c r="F957" i="3"/>
  <c r="E957" i="3" s="1"/>
  <c r="F956" i="3"/>
  <c r="E956" i="3" s="1"/>
  <c r="F955" i="3"/>
  <c r="E955" i="3" s="1"/>
  <c r="F954" i="3"/>
  <c r="E954" i="3" s="1"/>
  <c r="F953" i="3"/>
  <c r="E953" i="3" s="1"/>
  <c r="F952" i="3"/>
  <c r="E952" i="3" s="1"/>
  <c r="F951" i="3"/>
  <c r="E951" i="3" s="1"/>
  <c r="E790" i="3"/>
  <c r="D409" i="4" s="1"/>
  <c r="F409" i="4" s="1"/>
  <c r="E786" i="3"/>
  <c r="E772" i="3"/>
  <c r="E771" i="3"/>
  <c r="F603" i="3"/>
  <c r="E603" i="3" s="1"/>
  <c r="D385" i="4" s="1"/>
  <c r="F385" i="4" s="1"/>
  <c r="F599" i="3"/>
  <c r="E599" i="3" s="1"/>
  <c r="F598" i="3"/>
  <c r="E598" i="3" s="1"/>
  <c r="F596" i="3"/>
  <c r="E596" i="3" s="1"/>
  <c r="F595" i="3"/>
  <c r="E595" i="3" s="1"/>
  <c r="F592" i="3"/>
  <c r="E592" i="3" s="1"/>
  <c r="F591" i="3"/>
  <c r="E591" i="3" s="1"/>
  <c r="F590" i="3"/>
  <c r="E590" i="3" s="1"/>
  <c r="F589" i="3"/>
  <c r="E589" i="3" s="1"/>
  <c r="F584" i="3"/>
  <c r="E584" i="3" s="1"/>
  <c r="F580" i="3"/>
  <c r="E580" i="3" s="1"/>
  <c r="D375" i="4" s="1"/>
  <c r="F375" i="4" s="1"/>
  <c r="F578" i="3"/>
  <c r="E578" i="3" s="1"/>
  <c r="F577" i="3"/>
  <c r="E577" i="3" s="1"/>
  <c r="F576" i="3"/>
  <c r="E576" i="3" s="1"/>
  <c r="F574" i="3"/>
  <c r="E574" i="3" s="1"/>
  <c r="D373" i="4" s="1"/>
  <c r="F373" i="4" s="1"/>
  <c r="F572" i="3"/>
  <c r="E572" i="3" s="1"/>
  <c r="D372" i="4" s="1"/>
  <c r="F372" i="4" s="1"/>
  <c r="F570" i="3"/>
  <c r="E570" i="3" s="1"/>
  <c r="D371" i="4" s="1"/>
  <c r="F371" i="4" s="1"/>
  <c r="F568" i="3"/>
  <c r="E568" i="3" s="1"/>
  <c r="F567" i="3"/>
  <c r="E567" i="3" s="1"/>
  <c r="F566" i="3"/>
  <c r="E566" i="3" s="1"/>
  <c r="F564" i="3"/>
  <c r="E564" i="3" s="1"/>
  <c r="D369" i="4" s="1"/>
  <c r="F561" i="3"/>
  <c r="E561" i="3" s="1"/>
  <c r="D367" i="4" s="1"/>
  <c r="F367" i="4" s="1"/>
  <c r="F559" i="3"/>
  <c r="E559" i="3" s="1"/>
  <c r="D366" i="4" s="1"/>
  <c r="F556" i="3"/>
  <c r="E556" i="3" s="1"/>
  <c r="D364" i="4" s="1"/>
  <c r="F364" i="4" s="1"/>
  <c r="F554" i="3"/>
  <c r="E554" i="3" s="1"/>
  <c r="D363" i="4" s="1"/>
  <c r="F363" i="4" s="1"/>
  <c r="F547" i="3"/>
  <c r="E547" i="3" s="1"/>
  <c r="F546" i="3"/>
  <c r="E546" i="3" s="1"/>
  <c r="F545" i="3"/>
  <c r="E545" i="3" s="1"/>
  <c r="F544" i="3"/>
  <c r="E544" i="3" s="1"/>
  <c r="F543" i="3"/>
  <c r="E543" i="3" s="1"/>
  <c r="F541" i="3"/>
  <c r="E541" i="3" s="1"/>
  <c r="D358" i="4" s="1"/>
  <c r="F358" i="4" s="1"/>
  <c r="F539" i="3"/>
  <c r="E539" i="3" s="1"/>
  <c r="D357" i="4" s="1"/>
  <c r="F357" i="4" s="1"/>
  <c r="F537" i="3"/>
  <c r="E537" i="3" s="1"/>
  <c r="D356" i="4" s="1"/>
  <c r="F356" i="4" s="1"/>
  <c r="F535" i="3"/>
  <c r="E535" i="3" s="1"/>
  <c r="F534" i="3"/>
  <c r="E534" i="3" s="1"/>
  <c r="F533" i="3"/>
  <c r="E533" i="3" s="1"/>
  <c r="F532" i="3"/>
  <c r="E532" i="3" s="1"/>
  <c r="F531" i="3"/>
  <c r="E531" i="3" s="1"/>
  <c r="F528" i="3"/>
  <c r="E528" i="3" s="1"/>
  <c r="D353" i="4" s="1"/>
  <c r="F353" i="4" s="1"/>
  <c r="F522" i="3"/>
  <c r="E522" i="3" s="1"/>
  <c r="F521" i="3"/>
  <c r="E521" i="3" s="1"/>
  <c r="F520" i="3"/>
  <c r="E520" i="3" s="1"/>
  <c r="F517" i="3"/>
  <c r="E517" i="3" s="1"/>
  <c r="F518" i="3"/>
  <c r="E518" i="3" s="1"/>
  <c r="F516" i="3"/>
  <c r="E516" i="3" s="1"/>
  <c r="F515" i="3"/>
  <c r="E515" i="3" s="1"/>
  <c r="F514" i="3"/>
  <c r="E514" i="3" s="1"/>
  <c r="F513" i="3"/>
  <c r="E513" i="3" s="1"/>
  <c r="F512" i="3"/>
  <c r="E512" i="3" s="1"/>
  <c r="F511" i="3"/>
  <c r="E511" i="3" s="1"/>
  <c r="F510" i="3"/>
  <c r="E510" i="3" s="1"/>
  <c r="F509" i="3"/>
  <c r="E509" i="3" s="1"/>
  <c r="F507" i="3"/>
  <c r="E507" i="3" s="1"/>
  <c r="F506" i="3"/>
  <c r="E506" i="3" s="1"/>
  <c r="F504" i="3"/>
  <c r="E504" i="3" s="1"/>
  <c r="D348" i="4" s="1"/>
  <c r="F501" i="3"/>
  <c r="E501" i="3" s="1"/>
  <c r="D346" i="4" s="1"/>
  <c r="F346" i="4" s="1"/>
  <c r="F496" i="3"/>
  <c r="E496" i="3" s="1"/>
  <c r="F495" i="3"/>
  <c r="E495" i="3" s="1"/>
  <c r="F494" i="3"/>
  <c r="E494" i="3" s="1"/>
  <c r="F493" i="3"/>
  <c r="E493" i="3" s="1"/>
  <c r="F492" i="3"/>
  <c r="E492" i="3" s="1"/>
  <c r="F490" i="3"/>
  <c r="E490" i="3" s="1"/>
  <c r="D342" i="4" s="1"/>
  <c r="F342" i="4" s="1"/>
  <c r="F488" i="3"/>
  <c r="E488" i="3" s="1"/>
  <c r="F485" i="3"/>
  <c r="E485" i="3" s="1"/>
  <c r="D340" i="4" s="1"/>
  <c r="F340" i="4" s="1"/>
  <c r="F483" i="3"/>
  <c r="E483" i="3" s="1"/>
  <c r="D339" i="4" s="1"/>
  <c r="F339" i="4" s="1"/>
  <c r="F480" i="3"/>
  <c r="E480" i="3" s="1"/>
  <c r="F479" i="3"/>
  <c r="E479" i="3" s="1"/>
  <c r="F477" i="3"/>
  <c r="E477" i="3" s="1"/>
  <c r="D337" i="4" s="1"/>
  <c r="F337" i="4" s="1"/>
  <c r="F475" i="3"/>
  <c r="E475" i="3" s="1"/>
  <c r="D336" i="4" s="1"/>
  <c r="F336" i="4" s="1"/>
  <c r="F473" i="3"/>
  <c r="E473" i="3" s="1"/>
  <c r="D335" i="4" s="1"/>
  <c r="F470" i="3"/>
  <c r="E470" i="3" s="1"/>
  <c r="D333" i="4" s="1"/>
  <c r="F333" i="4" s="1"/>
  <c r="F468" i="3"/>
  <c r="E468" i="3" s="1"/>
  <c r="D332" i="4" s="1"/>
  <c r="F464" i="3"/>
  <c r="E464" i="3" s="1"/>
  <c r="D329" i="4" s="1"/>
  <c r="F458" i="3"/>
  <c r="E458" i="3" s="1"/>
  <c r="D326" i="4" s="1"/>
  <c r="F326" i="4" s="1"/>
  <c r="F453" i="3"/>
  <c r="E453" i="3" s="1"/>
  <c r="F451" i="3"/>
  <c r="E451" i="3" s="1"/>
  <c r="D324" i="4" s="1"/>
  <c r="F324" i="4" s="1"/>
  <c r="F449" i="3"/>
  <c r="E449" i="3" s="1"/>
  <c r="D323" i="4" s="1"/>
  <c r="F323" i="4" s="1"/>
  <c r="F447" i="3"/>
  <c r="E447" i="3" s="1"/>
  <c r="D322" i="4" s="1"/>
  <c r="F444" i="3"/>
  <c r="E444" i="3" s="1"/>
  <c r="D320" i="4" s="1"/>
  <c r="F320" i="4" s="1"/>
  <c r="F442" i="3"/>
  <c r="E442" i="3" s="1"/>
  <c r="D319" i="4" s="1"/>
  <c r="F319" i="4" s="1"/>
  <c r="F437" i="3"/>
  <c r="E437" i="3" s="1"/>
  <c r="F436" i="3"/>
  <c r="E436" i="3" s="1"/>
  <c r="F435" i="3"/>
  <c r="E435" i="3" s="1"/>
  <c r="F434" i="3"/>
  <c r="E434" i="3" s="1"/>
  <c r="F433" i="3"/>
  <c r="E433" i="3" s="1"/>
  <c r="F432" i="3"/>
  <c r="E432" i="3" s="1"/>
  <c r="F431" i="3"/>
  <c r="E431" i="3" s="1"/>
  <c r="F430" i="3"/>
  <c r="E430" i="3" s="1"/>
  <c r="F429" i="3"/>
  <c r="E429" i="3" s="1"/>
  <c r="F427" i="3"/>
  <c r="E427" i="3" s="1"/>
  <c r="D315" i="4" s="1"/>
  <c r="F315" i="4" s="1"/>
  <c r="F420" i="3"/>
  <c r="E420" i="3" s="1"/>
  <c r="D314" i="4" s="1"/>
  <c r="F314" i="4" s="1"/>
  <c r="F418" i="3"/>
  <c r="E418" i="3" s="1"/>
  <c r="F417" i="3"/>
  <c r="E417" i="3" s="1"/>
  <c r="F416" i="3"/>
  <c r="E416" i="3" s="1"/>
  <c r="F415" i="3"/>
  <c r="E415" i="3" s="1"/>
  <c r="F413" i="3"/>
  <c r="E413" i="3" s="1"/>
  <c r="F412" i="3"/>
  <c r="E412" i="3" s="1"/>
  <c r="F411" i="3"/>
  <c r="E411" i="3" s="1"/>
  <c r="F409" i="3"/>
  <c r="E409" i="3" s="1"/>
  <c r="D311" i="4" s="1"/>
  <c r="F406" i="3"/>
  <c r="E406" i="3" s="1"/>
  <c r="D309" i="4" s="1"/>
  <c r="F309" i="4" s="1"/>
  <c r="F398" i="3"/>
  <c r="E398" i="3" s="1"/>
  <c r="F396" i="3"/>
  <c r="E396" i="3" s="1"/>
  <c r="F395" i="3"/>
  <c r="E395" i="3" s="1"/>
  <c r="F394" i="3"/>
  <c r="E394" i="3" s="1"/>
  <c r="F393" i="3"/>
  <c r="E393" i="3" s="1"/>
  <c r="F392" i="3"/>
  <c r="E392" i="3" s="1"/>
  <c r="F391" i="3"/>
  <c r="E391" i="3" s="1"/>
  <c r="F390" i="3"/>
  <c r="E390" i="3" s="1"/>
  <c r="F389" i="3"/>
  <c r="E389" i="3" s="1"/>
  <c r="F388" i="3"/>
  <c r="E388" i="3" s="1"/>
  <c r="F387" i="3"/>
  <c r="E387" i="3" s="1"/>
  <c r="F385" i="3"/>
  <c r="E385" i="3" s="1"/>
  <c r="D303" i="4" s="1"/>
  <c r="F303" i="4" s="1"/>
  <c r="F383" i="3"/>
  <c r="E383" i="3" s="1"/>
  <c r="D302" i="4" s="1"/>
  <c r="F302" i="4" s="1"/>
  <c r="F381" i="3"/>
  <c r="E381" i="3" s="1"/>
  <c r="D301" i="4" s="1"/>
  <c r="F301" i="4" s="1"/>
  <c r="F376" i="3"/>
  <c r="E376" i="3" s="1"/>
  <c r="F375" i="3"/>
  <c r="E375" i="3" s="1"/>
  <c r="F374" i="3"/>
  <c r="E374" i="3" s="1"/>
  <c r="F373" i="3"/>
  <c r="E373" i="3" s="1"/>
  <c r="F372" i="3"/>
  <c r="E372" i="3" s="1"/>
  <c r="F371" i="3"/>
  <c r="E371" i="3" s="1"/>
  <c r="F370" i="3"/>
  <c r="E370" i="3" s="1"/>
  <c r="F369" i="3"/>
  <c r="E369" i="3" s="1"/>
  <c r="F368" i="3"/>
  <c r="E368" i="3" s="1"/>
  <c r="F366" i="3"/>
  <c r="E366" i="3" s="1"/>
  <c r="F365" i="3"/>
  <c r="E365" i="3" s="1"/>
  <c r="F364" i="3"/>
  <c r="E364" i="3" s="1"/>
  <c r="F363" i="3"/>
  <c r="E363" i="3" s="1"/>
  <c r="F362" i="3"/>
  <c r="E362" i="3" s="1"/>
  <c r="F361" i="3"/>
  <c r="E361" i="3" s="1"/>
  <c r="F360" i="3"/>
  <c r="E360" i="3" s="1"/>
  <c r="F359" i="3"/>
  <c r="E359" i="3" s="1"/>
  <c r="F358" i="3"/>
  <c r="E358" i="3" s="1"/>
  <c r="F357" i="3"/>
  <c r="E357" i="3" s="1"/>
  <c r="F356" i="3"/>
  <c r="E356" i="3" s="1"/>
  <c r="F354" i="3"/>
  <c r="E354" i="3" s="1"/>
  <c r="F353" i="3"/>
  <c r="E353" i="3" s="1"/>
  <c r="F352" i="3"/>
  <c r="E352" i="3" s="1"/>
  <c r="F351" i="3"/>
  <c r="E351" i="3" s="1"/>
  <c r="F349" i="3"/>
  <c r="E349" i="3" s="1"/>
  <c r="F348" i="3"/>
  <c r="E348" i="3" s="1"/>
  <c r="F347" i="3"/>
  <c r="E347" i="3" s="1"/>
  <c r="F346" i="3"/>
  <c r="E346" i="3" s="1"/>
  <c r="F344" i="3"/>
  <c r="E344" i="3" s="1"/>
  <c r="D294" i="4" s="1"/>
  <c r="F294" i="4" s="1"/>
  <c r="F342" i="3"/>
  <c r="E342" i="3" s="1"/>
  <c r="D293" i="4" s="1"/>
  <c r="F293" i="4" s="1"/>
  <c r="F340" i="3"/>
  <c r="E340" i="3" s="1"/>
  <c r="D292" i="4" s="1"/>
  <c r="F337" i="3"/>
  <c r="E337" i="3" s="1"/>
  <c r="F336" i="3"/>
  <c r="E336" i="3" s="1"/>
  <c r="F334" i="3"/>
  <c r="E334" i="3" s="1"/>
  <c r="F333" i="3"/>
  <c r="E333" i="3" s="1"/>
  <c r="F332" i="3"/>
  <c r="E332" i="3" s="1"/>
  <c r="F331" i="3"/>
  <c r="E331" i="3" s="1"/>
  <c r="F330" i="3"/>
  <c r="E330" i="3" s="1"/>
  <c r="F329" i="3"/>
  <c r="E329" i="3" s="1"/>
  <c r="F328" i="3"/>
  <c r="E328" i="3" s="1"/>
  <c r="F327" i="3"/>
  <c r="E327" i="3" s="1"/>
  <c r="F323" i="3"/>
  <c r="E323" i="3" s="1"/>
  <c r="F319" i="3"/>
  <c r="E319" i="3" s="1"/>
  <c r="F318" i="3"/>
  <c r="E318" i="3" s="1"/>
  <c r="F317" i="3"/>
  <c r="E317" i="3" s="1"/>
  <c r="F316" i="3"/>
  <c r="E316" i="3" s="1"/>
  <c r="F308" i="3"/>
  <c r="E308" i="3" s="1"/>
  <c r="F307" i="3"/>
  <c r="E307" i="3" s="1"/>
  <c r="F306" i="3"/>
  <c r="E306" i="3" s="1"/>
  <c r="F305" i="3"/>
  <c r="E305" i="3" s="1"/>
  <c r="F303" i="3"/>
  <c r="E303" i="3" s="1"/>
  <c r="D280" i="4" s="1"/>
  <c r="F280" i="4" s="1"/>
  <c r="F301" i="3"/>
  <c r="E301" i="3" s="1"/>
  <c r="D279" i="4" s="1"/>
  <c r="F279" i="4" s="1"/>
  <c r="F299" i="3"/>
  <c r="E299" i="3" s="1"/>
  <c r="D278" i="4" s="1"/>
  <c r="F296" i="3"/>
  <c r="E296" i="3" s="1"/>
  <c r="D276" i="4" s="1"/>
  <c r="F276" i="4" s="1"/>
  <c r="F294" i="3"/>
  <c r="E294" i="3" s="1"/>
  <c r="D275" i="4" s="1"/>
  <c r="F275" i="4" s="1"/>
  <c r="F292" i="3"/>
  <c r="E292" i="3" s="1"/>
  <c r="D274" i="4" s="1"/>
  <c r="F274" i="4" s="1"/>
  <c r="F290" i="3"/>
  <c r="E290" i="3" s="1"/>
  <c r="D273" i="4" s="1"/>
  <c r="F273" i="4" s="1"/>
  <c r="F288" i="3"/>
  <c r="E288" i="3" s="1"/>
  <c r="D272" i="4" s="1"/>
  <c r="F285" i="3"/>
  <c r="E285" i="3" s="1"/>
  <c r="D270" i="4" s="1"/>
  <c r="F270" i="4" s="1"/>
  <c r="F283" i="3"/>
  <c r="E283" i="3" s="1"/>
  <c r="D269" i="4" s="1"/>
  <c r="F269" i="4" s="1"/>
  <c r="F279" i="3"/>
  <c r="E279" i="3" s="1"/>
  <c r="D267" i="4" s="1"/>
  <c r="F267" i="4" s="1"/>
  <c r="F277" i="3"/>
  <c r="E277" i="3" s="1"/>
  <c r="D266" i="4" s="1"/>
  <c r="F266" i="4" s="1"/>
  <c r="F275" i="3"/>
  <c r="E275" i="3" s="1"/>
  <c r="F274" i="3"/>
  <c r="E274" i="3" s="1"/>
  <c r="F271" i="3"/>
  <c r="E271" i="3" s="1"/>
  <c r="D263" i="4" s="1"/>
  <c r="F263" i="4" s="1"/>
  <c r="F269" i="3"/>
  <c r="E269" i="3" s="1"/>
  <c r="D262" i="4" s="1"/>
  <c r="F262" i="4" s="1"/>
  <c r="F267" i="3"/>
  <c r="E267" i="3" s="1"/>
  <c r="D261" i="4" s="1"/>
  <c r="F261" i="4" s="1"/>
  <c r="F265" i="3"/>
  <c r="E265" i="3" s="1"/>
  <c r="D260" i="4" s="1"/>
  <c r="F260" i="4" s="1"/>
  <c r="F263" i="3"/>
  <c r="E263" i="3" s="1"/>
  <c r="D259" i="4" s="1"/>
  <c r="F260" i="3"/>
  <c r="E260" i="3" s="1"/>
  <c r="D257" i="4" s="1"/>
  <c r="F257" i="4" s="1"/>
  <c r="F258" i="3"/>
  <c r="E258" i="3" s="1"/>
  <c r="D256" i="4" s="1"/>
  <c r="F256" i="4" s="1"/>
  <c r="F256" i="3"/>
  <c r="E256" i="3" s="1"/>
  <c r="D255" i="4" s="1"/>
  <c r="F255" i="4" s="1"/>
  <c r="F254" i="3"/>
  <c r="E254" i="3" s="1"/>
  <c r="D254" i="4" s="1"/>
  <c r="F254" i="4" s="1"/>
  <c r="F252" i="3"/>
  <c r="E252" i="3" s="1"/>
  <c r="D253" i="4" s="1"/>
  <c r="F325" i="3"/>
  <c r="E325" i="3" s="1"/>
  <c r="F249" i="3"/>
  <c r="E249" i="3" s="1"/>
  <c r="D251" i="4" s="1"/>
  <c r="F251" i="4" s="1"/>
  <c r="F247" i="3"/>
  <c r="E247" i="3" s="1"/>
  <c r="D250" i="4" s="1"/>
  <c r="F250" i="4" s="1"/>
  <c r="F245" i="3"/>
  <c r="E245" i="3" s="1"/>
  <c r="F244" i="3"/>
  <c r="E244" i="3" s="1"/>
  <c r="F241" i="3"/>
  <c r="E241" i="3" s="1"/>
  <c r="F240" i="3"/>
  <c r="E240" i="3" s="1"/>
  <c r="F238" i="3"/>
  <c r="E238" i="3" s="1"/>
  <c r="D246" i="4" s="1"/>
  <c r="F246" i="4" s="1"/>
  <c r="F236" i="3"/>
  <c r="E236" i="3" s="1"/>
  <c r="D245" i="4" s="1"/>
  <c r="F245" i="4" s="1"/>
  <c r="F234" i="3"/>
  <c r="E234" i="3" s="1"/>
  <c r="D244" i="4" s="1"/>
  <c r="F231" i="3"/>
  <c r="E231" i="3" s="1"/>
  <c r="F454" i="3"/>
  <c r="E454" i="3" s="1"/>
  <c r="F230" i="3"/>
  <c r="E230" i="3" s="1"/>
  <c r="F229" i="3"/>
  <c r="E229" i="3" s="1"/>
  <c r="F227" i="3"/>
  <c r="E227" i="3" s="1"/>
  <c r="D241" i="4" s="1"/>
  <c r="F241" i="4" s="1"/>
  <c r="F225" i="3"/>
  <c r="E225" i="3" s="1"/>
  <c r="D240" i="4" s="1"/>
  <c r="F240" i="4" s="1"/>
  <c r="F223" i="3"/>
  <c r="E223" i="3" s="1"/>
  <c r="D239" i="4" s="1"/>
  <c r="F220" i="3"/>
  <c r="E220" i="3" s="1"/>
  <c r="F219" i="3"/>
  <c r="E219" i="3" s="1"/>
  <c r="F217" i="3"/>
  <c r="E217" i="3" s="1"/>
  <c r="F216" i="3"/>
  <c r="E216" i="3" s="1"/>
  <c r="F214" i="3"/>
  <c r="E214" i="3" s="1"/>
  <c r="D235" i="4" s="1"/>
  <c r="F235" i="4" s="1"/>
  <c r="F212" i="3"/>
  <c r="E212" i="3" s="1"/>
  <c r="D234" i="4" s="1"/>
  <c r="F234" i="4" s="1"/>
  <c r="F210" i="3"/>
  <c r="E210" i="3" s="1"/>
  <c r="D233" i="4" s="1"/>
  <c r="F205" i="3"/>
  <c r="E205" i="3" s="1"/>
  <c r="D230" i="4" s="1"/>
  <c r="F230" i="4" s="1"/>
  <c r="F201" i="3"/>
  <c r="E201" i="3" s="1"/>
  <c r="D228" i="4" s="1"/>
  <c r="F228" i="4" s="1"/>
  <c r="F197" i="3"/>
  <c r="E197" i="3" s="1"/>
  <c r="D226" i="4" s="1"/>
  <c r="F226" i="4" s="1"/>
  <c r="F193" i="3"/>
  <c r="E193" i="3" s="1"/>
  <c r="D224" i="4" s="1"/>
  <c r="F224" i="4" s="1"/>
  <c r="F189" i="3"/>
  <c r="E189" i="3" s="1"/>
  <c r="D222" i="4" s="1"/>
  <c r="F186" i="3"/>
  <c r="E186" i="3" s="1"/>
  <c r="F185" i="3"/>
  <c r="E185" i="3" s="1"/>
  <c r="F184" i="3"/>
  <c r="E184" i="3" s="1"/>
  <c r="F183" i="3"/>
  <c r="E183" i="3" s="1"/>
  <c r="F182" i="3"/>
  <c r="E182" i="3" s="1"/>
  <c r="F181" i="3"/>
  <c r="E181" i="3" s="1"/>
  <c r="F180" i="3"/>
  <c r="E180" i="3" s="1"/>
  <c r="F324" i="3"/>
  <c r="E324" i="3" s="1"/>
  <c r="F176" i="3"/>
  <c r="E176" i="3" s="1"/>
  <c r="D218" i="4" s="1"/>
  <c r="F218" i="4" s="1"/>
  <c r="F172" i="3"/>
  <c r="E172" i="3" s="1"/>
  <c r="D216" i="4" s="1"/>
  <c r="F216" i="4" s="1"/>
  <c r="F167" i="3"/>
  <c r="E167" i="3" s="1"/>
  <c r="F160" i="3"/>
  <c r="E160" i="3" s="1"/>
  <c r="F159" i="3"/>
  <c r="E159" i="3" s="1"/>
  <c r="F152" i="3"/>
  <c r="E152" i="3" s="1"/>
  <c r="F151" i="3"/>
  <c r="E151" i="3" s="1"/>
  <c r="F150" i="3"/>
  <c r="E150" i="3" s="1"/>
  <c r="F149" i="3"/>
  <c r="E149" i="3" s="1"/>
  <c r="F148" i="3"/>
  <c r="E148" i="3" s="1"/>
  <c r="F147" i="3"/>
  <c r="E147" i="3" s="1"/>
  <c r="F146" i="3"/>
  <c r="E146" i="3" s="1"/>
  <c r="F145" i="3"/>
  <c r="E145" i="3" s="1"/>
  <c r="F143" i="3"/>
  <c r="E143" i="3" s="1"/>
  <c r="F142" i="3"/>
  <c r="E142" i="3" s="1"/>
  <c r="F141" i="3"/>
  <c r="E141" i="3" s="1"/>
  <c r="F140" i="3"/>
  <c r="E140" i="3" s="1"/>
  <c r="F139" i="3"/>
  <c r="E139" i="3" s="1"/>
  <c r="F138" i="3"/>
  <c r="E138" i="3" s="1"/>
  <c r="F137" i="3"/>
  <c r="E137" i="3" s="1"/>
  <c r="F136" i="3"/>
  <c r="E136" i="3" s="1"/>
  <c r="F135" i="3"/>
  <c r="E135" i="3" s="1"/>
  <c r="F134" i="3"/>
  <c r="E134" i="3" s="1"/>
  <c r="F133" i="3"/>
  <c r="E133" i="3" s="1"/>
  <c r="F132" i="3"/>
  <c r="E132" i="3" s="1"/>
  <c r="F131" i="3"/>
  <c r="E131" i="3" s="1"/>
  <c r="F130" i="3"/>
  <c r="E130" i="3" s="1"/>
  <c r="F128" i="3"/>
  <c r="E128" i="3" s="1"/>
  <c r="F127" i="3"/>
  <c r="E127" i="3" s="1"/>
  <c r="F126" i="3"/>
  <c r="E126" i="3" s="1"/>
  <c r="F125" i="3"/>
  <c r="E125" i="3" s="1"/>
  <c r="F124" i="3"/>
  <c r="E124" i="3" s="1"/>
  <c r="F123" i="3"/>
  <c r="E123" i="3" s="1"/>
  <c r="F122" i="3"/>
  <c r="E122" i="3" s="1"/>
  <c r="F121" i="3"/>
  <c r="E121" i="3" s="1"/>
  <c r="F120" i="3"/>
  <c r="E120" i="3" s="1"/>
  <c r="F119" i="3"/>
  <c r="E119" i="3" s="1"/>
  <c r="F118" i="3"/>
  <c r="E118" i="3" s="1"/>
  <c r="F116" i="3"/>
  <c r="E116" i="3" s="1"/>
  <c r="F115" i="3"/>
  <c r="E115" i="3" s="1"/>
  <c r="F114" i="3"/>
  <c r="E114" i="3" s="1"/>
  <c r="F113" i="3"/>
  <c r="E113" i="3" s="1"/>
  <c r="F112" i="3"/>
  <c r="E112" i="3" s="1"/>
  <c r="F111" i="3"/>
  <c r="E111" i="3" s="1"/>
  <c r="F110" i="3"/>
  <c r="E110" i="3" s="1"/>
  <c r="F109" i="3"/>
  <c r="E109" i="3" s="1"/>
  <c r="F108" i="3"/>
  <c r="E108" i="3" s="1"/>
  <c r="F107" i="3"/>
  <c r="E107" i="3" s="1"/>
  <c r="F106" i="3"/>
  <c r="E106" i="3" s="1"/>
  <c r="F99" i="3"/>
  <c r="E99" i="3" s="1"/>
  <c r="F98" i="3"/>
  <c r="E98" i="3" s="1"/>
  <c r="F97" i="3"/>
  <c r="E97" i="3" s="1"/>
  <c r="F96" i="3"/>
  <c r="E96" i="3" s="1"/>
  <c r="F95" i="3"/>
  <c r="E95" i="3" s="1"/>
  <c r="F92" i="3"/>
  <c r="E92" i="3" s="1"/>
  <c r="D197" i="4" s="1"/>
  <c r="F197" i="4" s="1"/>
  <c r="F89" i="3"/>
  <c r="E89" i="3" s="1"/>
  <c r="F88" i="3"/>
  <c r="E88" i="3" s="1"/>
  <c r="F85" i="3"/>
  <c r="E85" i="3" s="1"/>
  <c r="F84" i="3"/>
  <c r="E84" i="3" s="1"/>
  <c r="F83" i="3"/>
  <c r="E83" i="3" s="1"/>
  <c r="F80" i="3"/>
  <c r="E80" i="3" s="1"/>
  <c r="D194" i="4" s="1"/>
  <c r="F194" i="4" s="1"/>
  <c r="F77" i="3"/>
  <c r="E77" i="3" s="1"/>
  <c r="D193" i="4" s="1"/>
  <c r="F193" i="4" s="1"/>
  <c r="F74" i="3"/>
  <c r="E74" i="3" s="1"/>
  <c r="D192" i="4" s="1"/>
  <c r="F71" i="3"/>
  <c r="E71" i="3" s="1"/>
  <c r="D190" i="4" s="1"/>
  <c r="F190" i="4" s="1"/>
  <c r="F69" i="3"/>
  <c r="E69" i="3" s="1"/>
  <c r="D189" i="4" s="1"/>
  <c r="F189" i="4" s="1"/>
  <c r="F67" i="3"/>
  <c r="E67" i="3" s="1"/>
  <c r="D188" i="4" s="1"/>
  <c r="F188" i="4" s="1"/>
  <c r="F65" i="3"/>
  <c r="E65" i="3" s="1"/>
  <c r="D187" i="4" s="1"/>
  <c r="F187" i="4" s="1"/>
  <c r="F63" i="3"/>
  <c r="E63" i="3" s="1"/>
  <c r="D186" i="4" s="1"/>
  <c r="F186" i="4" s="1"/>
  <c r="F61" i="3"/>
  <c r="E61" i="3" s="1"/>
  <c r="F60" i="3"/>
  <c r="E60" i="3" s="1"/>
  <c r="F59" i="3"/>
  <c r="E59" i="3" s="1"/>
  <c r="F57" i="3"/>
  <c r="E57" i="3" s="1"/>
  <c r="F56" i="3"/>
  <c r="E56" i="3" s="1"/>
  <c r="F55" i="3"/>
  <c r="E55" i="3" s="1"/>
  <c r="F45" i="3"/>
  <c r="E45" i="3" s="1"/>
  <c r="D180" i="4" s="1"/>
  <c r="F180" i="4" s="1"/>
  <c r="F39" i="3"/>
  <c r="E39" i="3" s="1"/>
  <c r="D178" i="4" s="1"/>
  <c r="F178" i="4" s="1"/>
  <c r="F36" i="3"/>
  <c r="E36" i="3" s="1"/>
  <c r="D177" i="4" s="1"/>
  <c r="F177" i="4" s="1"/>
  <c r="F33" i="3"/>
  <c r="E33" i="3" s="1"/>
  <c r="D176" i="4" s="1"/>
  <c r="F176" i="4" s="1"/>
  <c r="F30" i="3"/>
  <c r="E30" i="3" s="1"/>
  <c r="D175" i="4" s="1"/>
  <c r="F27" i="3"/>
  <c r="E27" i="3" s="1"/>
  <c r="D173" i="4" s="1"/>
  <c r="F173" i="4" s="1"/>
  <c r="F25" i="3"/>
  <c r="E25" i="3" s="1"/>
  <c r="D172" i="4" s="1"/>
  <c r="F172" i="4" s="1"/>
  <c r="F23" i="3"/>
  <c r="E23" i="3" s="1"/>
  <c r="D171" i="4" s="1"/>
  <c r="F10" i="3"/>
  <c r="E10" i="3" s="1"/>
  <c r="D164" i="4" s="1"/>
  <c r="F164" i="4" s="1"/>
  <c r="F7" i="3"/>
  <c r="D445" i="4" l="1"/>
  <c r="F445" i="4" s="1"/>
  <c r="F41" i="4"/>
  <c r="D15" i="1"/>
  <c r="F15" i="1" s="1"/>
  <c r="G15" i="1" s="1"/>
  <c r="D444" i="4"/>
  <c r="F444" i="4" s="1"/>
  <c r="D290" i="4"/>
  <c r="F290" i="4" s="1"/>
  <c r="D312" i="4"/>
  <c r="F312" i="4" s="1"/>
  <c r="D316" i="4"/>
  <c r="F316" i="4" s="1"/>
  <c r="D432" i="4"/>
  <c r="F432" i="4" s="1"/>
  <c r="D433" i="4"/>
  <c r="F433" i="4" s="1"/>
  <c r="D296" i="4"/>
  <c r="F296" i="4" s="1"/>
  <c r="D313" i="4"/>
  <c r="F313" i="4" s="1"/>
  <c r="D374" i="4"/>
  <c r="F374" i="4" s="1"/>
  <c r="D380" i="4"/>
  <c r="F380" i="4" s="1"/>
  <c r="D184" i="4"/>
  <c r="F184" i="4" s="1"/>
  <c r="D195" i="4"/>
  <c r="F195" i="4" s="1"/>
  <c r="D196" i="4"/>
  <c r="F196" i="4" s="1"/>
  <c r="D198" i="4"/>
  <c r="F198" i="4" s="1"/>
  <c r="D281" i="4"/>
  <c r="F281" i="4" s="1"/>
  <c r="D286" i="4"/>
  <c r="F286" i="4" s="1"/>
  <c r="D478" i="4"/>
  <c r="F478" i="4" s="1"/>
  <c r="D288" i="4"/>
  <c r="F288" i="4" s="1"/>
  <c r="D382" i="4"/>
  <c r="D206" i="4"/>
  <c r="F206" i="4" s="1"/>
  <c r="D210" i="4"/>
  <c r="F210" i="4" s="1"/>
  <c r="D236" i="4"/>
  <c r="F236" i="4" s="1"/>
  <c r="D242" i="4"/>
  <c r="F242" i="4" s="1"/>
  <c r="F311" i="4"/>
  <c r="F366" i="4"/>
  <c r="D365" i="4"/>
  <c r="F457" i="4"/>
  <c r="D456" i="4"/>
  <c r="F465" i="4"/>
  <c r="F481" i="4"/>
  <c r="F504" i="4"/>
  <c r="D507" i="4"/>
  <c r="F507" i="4" s="1"/>
  <c r="F508" i="4"/>
  <c r="D96" i="1"/>
  <c r="F513" i="4"/>
  <c r="D104" i="1"/>
  <c r="F543" i="4"/>
  <c r="F545" i="4"/>
  <c r="D548" i="4"/>
  <c r="F549" i="4"/>
  <c r="F564" i="4"/>
  <c r="F566" i="4"/>
  <c r="D565" i="4"/>
  <c r="F565" i="4" s="1"/>
  <c r="F583" i="4"/>
  <c r="D582" i="4"/>
  <c r="D117" i="1"/>
  <c r="F117" i="1" s="1"/>
  <c r="G117" i="1" s="1"/>
  <c r="F585" i="4"/>
  <c r="F332" i="4"/>
  <c r="D443" i="4"/>
  <c r="F192" i="4"/>
  <c r="D203" i="4"/>
  <c r="D204" i="4"/>
  <c r="F204" i="4" s="1"/>
  <c r="D205" i="4"/>
  <c r="F205" i="4" s="1"/>
  <c r="D237" i="4"/>
  <c r="F237" i="4" s="1"/>
  <c r="F244" i="4"/>
  <c r="D247" i="4"/>
  <c r="F247" i="4" s="1"/>
  <c r="D249" i="4"/>
  <c r="D265" i="4"/>
  <c r="F272" i="4"/>
  <c r="D271" i="4"/>
  <c r="F278" i="4"/>
  <c r="D277" i="4"/>
  <c r="F335" i="4"/>
  <c r="D334" i="4"/>
  <c r="F334" i="4" s="1"/>
  <c r="D355" i="4"/>
  <c r="D370" i="4"/>
  <c r="F370" i="4" s="1"/>
  <c r="D383" i="4"/>
  <c r="F383" i="4" s="1"/>
  <c r="F552" i="4"/>
  <c r="F554" i="4"/>
  <c r="D553" i="4"/>
  <c r="F553" i="4" s="1"/>
  <c r="D113" i="1"/>
  <c r="F113" i="1" s="1"/>
  <c r="G113" i="1" s="1"/>
  <c r="F579" i="4"/>
  <c r="F581" i="4"/>
  <c r="D115" i="1"/>
  <c r="F115" i="1" s="1"/>
  <c r="G115" i="1" s="1"/>
  <c r="E7" i="3"/>
  <c r="D220" i="4"/>
  <c r="F220" i="4" s="1"/>
  <c r="D221" i="4"/>
  <c r="F221" i="4" s="1"/>
  <c r="F222" i="4"/>
  <c r="D289" i="4"/>
  <c r="F289" i="4" s="1"/>
  <c r="D298" i="4"/>
  <c r="F298" i="4" s="1"/>
  <c r="F322" i="4"/>
  <c r="D58" i="1"/>
  <c r="F58" i="1" s="1"/>
  <c r="G58" i="1" s="1"/>
  <c r="F329" i="4"/>
  <c r="D359" i="4"/>
  <c r="F359" i="4" s="1"/>
  <c r="D447" i="4"/>
  <c r="F448" i="4"/>
  <c r="D470" i="4"/>
  <c r="F470" i="4" s="1"/>
  <c r="D506" i="4"/>
  <c r="F506" i="4" s="1"/>
  <c r="F171" i="4"/>
  <c r="D170" i="4"/>
  <c r="F170" i="4" s="1"/>
  <c r="F175" i="4"/>
  <c r="D174" i="4"/>
  <c r="F174" i="4" s="1"/>
  <c r="F292" i="4"/>
  <c r="D295" i="4"/>
  <c r="F295" i="4" s="1"/>
  <c r="D297" i="4"/>
  <c r="F297" i="4" s="1"/>
  <c r="D343" i="4"/>
  <c r="F343" i="4" s="1"/>
  <c r="F382" i="4"/>
  <c r="D429" i="4"/>
  <c r="D185" i="4"/>
  <c r="F185" i="4" s="1"/>
  <c r="F233" i="4"/>
  <c r="F239" i="4"/>
  <c r="D238" i="4"/>
  <c r="F253" i="4"/>
  <c r="D252" i="4"/>
  <c r="F252" i="4" s="1"/>
  <c r="F259" i="4"/>
  <c r="D258" i="4"/>
  <c r="D304" i="4"/>
  <c r="F304" i="4" s="1"/>
  <c r="F348" i="4"/>
  <c r="D349" i="4"/>
  <c r="F349" i="4" s="1"/>
  <c r="F369" i="4"/>
  <c r="F440" i="4"/>
  <c r="D439" i="4"/>
  <c r="D472" i="4"/>
  <c r="F476" i="4"/>
  <c r="D114" i="1"/>
  <c r="F114" i="1" s="1"/>
  <c r="G114" i="1" s="1"/>
  <c r="F580" i="4"/>
  <c r="E766" i="3"/>
  <c r="E770" i="3"/>
  <c r="E880" i="3"/>
  <c r="F18" i="2"/>
  <c r="E18" i="2" s="1"/>
  <c r="D35" i="4" s="1"/>
  <c r="F35" i="4" s="1"/>
  <c r="F44" i="2"/>
  <c r="E44" i="2" s="1"/>
  <c r="F46" i="2"/>
  <c r="E46" i="2" s="1"/>
  <c r="F48" i="2"/>
  <c r="E48" i="2" s="1"/>
  <c r="F52" i="2"/>
  <c r="E52" i="2" s="1"/>
  <c r="D49" i="4" s="1"/>
  <c r="F49" i="4" s="1"/>
  <c r="F57" i="2"/>
  <c r="E57" i="2" s="1"/>
  <c r="D52" i="4" s="1"/>
  <c r="F71" i="2"/>
  <c r="E71" i="2" s="1"/>
  <c r="D59" i="4" s="1"/>
  <c r="F59" i="4" s="1"/>
  <c r="F91" i="2"/>
  <c r="E91" i="2" s="1"/>
  <c r="F156" i="2"/>
  <c r="E156" i="2" s="1"/>
  <c r="F157" i="2"/>
  <c r="E157" i="2" s="1"/>
  <c r="F172" i="2"/>
  <c r="E172" i="2" s="1"/>
  <c r="D110" i="4" s="1"/>
  <c r="F110" i="4" s="1"/>
  <c r="F178" i="2"/>
  <c r="E178" i="2" s="1"/>
  <c r="F180" i="2"/>
  <c r="E180" i="2" s="1"/>
  <c r="F182" i="2"/>
  <c r="E182" i="2" s="1"/>
  <c r="F201" i="2"/>
  <c r="E201" i="2" s="1"/>
  <c r="F203" i="2"/>
  <c r="E203" i="2" s="1"/>
  <c r="F205" i="2"/>
  <c r="E205" i="2" s="1"/>
  <c r="F207" i="2"/>
  <c r="E207" i="2" s="1"/>
  <c r="F216" i="2"/>
  <c r="E216" i="2" s="1"/>
  <c r="D115" i="4" s="1"/>
  <c r="F115" i="4" s="1"/>
  <c r="F220" i="2"/>
  <c r="E220" i="2" s="1"/>
  <c r="D117" i="4" s="1"/>
  <c r="F117" i="4" s="1"/>
  <c r="F224" i="2"/>
  <c r="E224" i="2" s="1"/>
  <c r="D119" i="4" s="1"/>
  <c r="F119" i="4" s="1"/>
  <c r="F232" i="2"/>
  <c r="E232" i="2" s="1"/>
  <c r="D124" i="4" s="1"/>
  <c r="F250" i="2"/>
  <c r="E250" i="2" s="1"/>
  <c r="D133" i="4" s="1"/>
  <c r="F133" i="4" s="1"/>
  <c r="F275" i="2"/>
  <c r="E275" i="2" s="1"/>
  <c r="F277" i="2"/>
  <c r="E277" i="2" s="1"/>
  <c r="F279" i="2"/>
  <c r="E279" i="2" s="1"/>
  <c r="F284" i="2"/>
  <c r="E284" i="2" s="1"/>
  <c r="D143" i="4" s="1"/>
  <c r="F288" i="2"/>
  <c r="E288" i="2" s="1"/>
  <c r="D145" i="4" s="1"/>
  <c r="F145" i="4" s="1"/>
  <c r="F310" i="2"/>
  <c r="E310" i="2" s="1"/>
  <c r="F312" i="2"/>
  <c r="E312" i="2" s="1"/>
  <c r="F326" i="2"/>
  <c r="E326" i="2" s="1"/>
  <c r="F356" i="2"/>
  <c r="E356" i="2" s="1"/>
  <c r="D524" i="4" s="1"/>
  <c r="F360" i="2"/>
  <c r="E360" i="2" s="1"/>
  <c r="D526" i="4" s="1"/>
  <c r="F526" i="4" s="1"/>
  <c r="F364" i="2"/>
  <c r="E364" i="2" s="1"/>
  <c r="D528" i="4" s="1"/>
  <c r="F528" i="4" s="1"/>
  <c r="F22" i="2"/>
  <c r="E22" i="2" s="1"/>
  <c r="F24" i="2"/>
  <c r="E24" i="2" s="1"/>
  <c r="F29" i="2"/>
  <c r="E29" i="2" s="1"/>
  <c r="D39" i="4" s="1"/>
  <c r="F38" i="2"/>
  <c r="E38" i="2" s="1"/>
  <c r="D44" i="4" s="1"/>
  <c r="F44" i="4" s="1"/>
  <c r="F61" i="2"/>
  <c r="E61" i="2" s="1"/>
  <c r="F64" i="2"/>
  <c r="E64" i="2" s="1"/>
  <c r="D55" i="4" s="1"/>
  <c r="F76" i="2"/>
  <c r="E76" i="2" s="1"/>
  <c r="D62" i="4" s="1"/>
  <c r="F62" i="4" s="1"/>
  <c r="F80" i="2"/>
  <c r="E80" i="2" s="1"/>
  <c r="D64" i="4" s="1"/>
  <c r="F64" i="4" s="1"/>
  <c r="F87" i="2"/>
  <c r="E87" i="2" s="1"/>
  <c r="F97" i="2"/>
  <c r="E97" i="2" s="1"/>
  <c r="D73" i="4" s="1"/>
  <c r="F73" i="4" s="1"/>
  <c r="F101" i="2"/>
  <c r="E101" i="2" s="1"/>
  <c r="D75" i="4" s="1"/>
  <c r="F75" i="4" s="1"/>
  <c r="F105" i="2"/>
  <c r="E105" i="2" s="1"/>
  <c r="D77" i="4" s="1"/>
  <c r="F77" i="4" s="1"/>
  <c r="F117" i="2"/>
  <c r="E117" i="2" s="1"/>
  <c r="F120" i="2"/>
  <c r="E120" i="2" s="1"/>
  <c r="D84" i="4" s="1"/>
  <c r="F84" i="4" s="1"/>
  <c r="F123" i="2"/>
  <c r="E123" i="2" s="1"/>
  <c r="D86" i="4" s="1"/>
  <c r="F131" i="2"/>
  <c r="E131" i="2" s="1"/>
  <c r="D90" i="4" s="1"/>
  <c r="F90" i="4" s="1"/>
  <c r="F135" i="2"/>
  <c r="E135" i="2" s="1"/>
  <c r="D92" i="4" s="1"/>
  <c r="F92" i="4" s="1"/>
  <c r="F139" i="2"/>
  <c r="E139" i="2" s="1"/>
  <c r="D94" i="4" s="1"/>
  <c r="F94" i="4" s="1"/>
  <c r="F145" i="2"/>
  <c r="E145" i="2" s="1"/>
  <c r="D97" i="4" s="1"/>
  <c r="F97" i="4" s="1"/>
  <c r="F168" i="2"/>
  <c r="E168" i="2" s="1"/>
  <c r="D108" i="4" s="1"/>
  <c r="F108" i="4" s="1"/>
  <c r="F185" i="2"/>
  <c r="E185" i="2" s="1"/>
  <c r="F187" i="2"/>
  <c r="E187" i="2" s="1"/>
  <c r="F189" i="2"/>
  <c r="E189" i="2" s="1"/>
  <c r="F191" i="2"/>
  <c r="E191" i="2" s="1"/>
  <c r="F193" i="2"/>
  <c r="E193" i="2" s="1"/>
  <c r="F195" i="2"/>
  <c r="E195" i="2" s="1"/>
  <c r="F197" i="2"/>
  <c r="E197" i="2" s="1"/>
  <c r="F210" i="2"/>
  <c r="E210" i="2" s="1"/>
  <c r="F229" i="2"/>
  <c r="E229" i="2" s="1"/>
  <c r="D122" i="4" s="1"/>
  <c r="F237" i="2"/>
  <c r="E237" i="2" s="1"/>
  <c r="D127" i="4" s="1"/>
  <c r="F127" i="4" s="1"/>
  <c r="F253" i="2"/>
  <c r="E253" i="2" s="1"/>
  <c r="F255" i="2"/>
  <c r="E255" i="2" s="1"/>
  <c r="F257" i="2"/>
  <c r="E257" i="2" s="1"/>
  <c r="F263" i="2"/>
  <c r="E263" i="2" s="1"/>
  <c r="D138" i="4" s="1"/>
  <c r="F138" i="4" s="1"/>
  <c r="F265" i="2"/>
  <c r="E265" i="2" s="1"/>
  <c r="D139" i="4" s="1"/>
  <c r="F139" i="4" s="1"/>
  <c r="F269" i="2"/>
  <c r="E269" i="2" s="1"/>
  <c r="F271" i="2"/>
  <c r="E271" i="2" s="1"/>
  <c r="F273" i="2"/>
  <c r="E273" i="2" s="1"/>
  <c r="F295" i="2"/>
  <c r="E295" i="2" s="1"/>
  <c r="D149" i="4" s="1"/>
  <c r="F149" i="4" s="1"/>
  <c r="F299" i="2"/>
  <c r="E299" i="2" s="1"/>
  <c r="D151" i="4" s="1"/>
  <c r="F151" i="4" s="1"/>
  <c r="F303" i="2"/>
  <c r="E303" i="2" s="1"/>
  <c r="D153" i="4" s="1"/>
  <c r="F306" i="2"/>
  <c r="E306" i="2" s="1"/>
  <c r="F308" i="2"/>
  <c r="E308" i="2" s="1"/>
  <c r="F315" i="2"/>
  <c r="E315" i="2" s="1"/>
  <c r="F322" i="2"/>
  <c r="E322" i="2" s="1"/>
  <c r="F330" i="2"/>
  <c r="E330" i="2" s="1"/>
  <c r="D498" i="4" s="1"/>
  <c r="F334" i="2"/>
  <c r="E334" i="2" s="1"/>
  <c r="D500" i="4" s="1"/>
  <c r="F500" i="4" s="1"/>
  <c r="F338" i="2"/>
  <c r="E338" i="2" s="1"/>
  <c r="D502" i="4" s="1"/>
  <c r="F502" i="4" s="1"/>
  <c r="F348" i="2"/>
  <c r="E348" i="2" s="1"/>
  <c r="D519" i="4" s="1"/>
  <c r="F374" i="2"/>
  <c r="E374" i="2" s="1"/>
  <c r="D534" i="4" s="1"/>
  <c r="F378" i="2"/>
  <c r="E378" i="2" s="1"/>
  <c r="D536" i="4" s="1"/>
  <c r="F536" i="4" s="1"/>
  <c r="F382" i="2"/>
  <c r="E382" i="2" s="1"/>
  <c r="D538" i="4" s="1"/>
  <c r="F538" i="4" s="1"/>
  <c r="F386" i="2"/>
  <c r="E386" i="2" s="1"/>
  <c r="D540" i="4" s="1"/>
  <c r="F540" i="4" s="1"/>
  <c r="F43" i="2"/>
  <c r="E43" i="2" s="1"/>
  <c r="F45" i="2"/>
  <c r="E45" i="2" s="1"/>
  <c r="F59" i="2"/>
  <c r="E59" i="2" s="1"/>
  <c r="D53" i="4" s="1"/>
  <c r="F69" i="2"/>
  <c r="E69" i="2" s="1"/>
  <c r="D58" i="4" s="1"/>
  <c r="F90" i="2"/>
  <c r="E90" i="2" s="1"/>
  <c r="D70" i="4" s="1"/>
  <c r="F70" i="4" s="1"/>
  <c r="F125" i="2"/>
  <c r="E125" i="2" s="1"/>
  <c r="D87" i="4" s="1"/>
  <c r="F87" i="4" s="1"/>
  <c r="F154" i="2"/>
  <c r="E154" i="2" s="1"/>
  <c r="F159" i="2"/>
  <c r="E159" i="2" s="1"/>
  <c r="D103" i="4" s="1"/>
  <c r="F103" i="4" s="1"/>
  <c r="F174" i="2"/>
  <c r="E174" i="2" s="1"/>
  <c r="D111" i="4" s="1"/>
  <c r="F111" i="4" s="1"/>
  <c r="F177" i="2"/>
  <c r="E177" i="2" s="1"/>
  <c r="F179" i="2"/>
  <c r="E179" i="2" s="1"/>
  <c r="F181" i="2"/>
  <c r="E181" i="2" s="1"/>
  <c r="F183" i="2"/>
  <c r="E183" i="2" s="1"/>
  <c r="F200" i="2"/>
  <c r="E200" i="2" s="1"/>
  <c r="F202" i="2"/>
  <c r="E202" i="2" s="1"/>
  <c r="F204" i="2"/>
  <c r="E204" i="2" s="1"/>
  <c r="F206" i="2"/>
  <c r="E206" i="2" s="1"/>
  <c r="F208" i="2"/>
  <c r="E208" i="2" s="1"/>
  <c r="F214" i="2"/>
  <c r="E214" i="2" s="1"/>
  <c r="D114" i="4" s="1"/>
  <c r="F218" i="2"/>
  <c r="E218" i="2" s="1"/>
  <c r="D116" i="4" s="1"/>
  <c r="F116" i="4" s="1"/>
  <c r="F222" i="2"/>
  <c r="E222" i="2" s="1"/>
  <c r="D118" i="4" s="1"/>
  <c r="F118" i="4" s="1"/>
  <c r="F226" i="2"/>
  <c r="E226" i="2" s="1"/>
  <c r="D120" i="4" s="1"/>
  <c r="F120" i="4" s="1"/>
  <c r="F234" i="2"/>
  <c r="E234" i="2" s="1"/>
  <c r="D125" i="4" s="1"/>
  <c r="F125" i="4" s="1"/>
  <c r="F242" i="2"/>
  <c r="E242" i="2" s="1"/>
  <c r="F274" i="2"/>
  <c r="E274" i="2" s="1"/>
  <c r="F276" i="2"/>
  <c r="E276" i="2" s="1"/>
  <c r="F278" i="2"/>
  <c r="E278" i="2" s="1"/>
  <c r="F280" i="2"/>
  <c r="E280" i="2" s="1"/>
  <c r="F286" i="2"/>
  <c r="E286" i="2" s="1"/>
  <c r="D144" i="4" s="1"/>
  <c r="F144" i="4" s="1"/>
  <c r="F311" i="2"/>
  <c r="E311" i="2" s="1"/>
  <c r="F320" i="2"/>
  <c r="E320" i="2" s="1"/>
  <c r="D494" i="4" s="1"/>
  <c r="F325" i="2"/>
  <c r="E325" i="2" s="1"/>
  <c r="F327" i="2"/>
  <c r="E327" i="2" s="1"/>
  <c r="F345" i="2"/>
  <c r="E345" i="2" s="1"/>
  <c r="D517" i="4" s="1"/>
  <c r="F358" i="2"/>
  <c r="E358" i="2" s="1"/>
  <c r="D525" i="4" s="1"/>
  <c r="F525" i="4" s="1"/>
  <c r="F362" i="2"/>
  <c r="E362" i="2" s="1"/>
  <c r="D527" i="4" s="1"/>
  <c r="F527" i="4" s="1"/>
  <c r="F366" i="2"/>
  <c r="E366" i="2" s="1"/>
  <c r="D529" i="4" s="1"/>
  <c r="F529" i="4" s="1"/>
  <c r="F23" i="2"/>
  <c r="E23" i="2" s="1"/>
  <c r="F27" i="2"/>
  <c r="E27" i="2" s="1"/>
  <c r="F31" i="2"/>
  <c r="E31" i="2" s="1"/>
  <c r="D40" i="4" s="1"/>
  <c r="F36" i="2"/>
  <c r="E36" i="2" s="1"/>
  <c r="D43" i="4" s="1"/>
  <c r="F62" i="2"/>
  <c r="E62" i="2" s="1"/>
  <c r="F66" i="2"/>
  <c r="E66" i="2" s="1"/>
  <c r="D56" i="4" s="1"/>
  <c r="F74" i="2"/>
  <c r="E74" i="2" s="1"/>
  <c r="D61" i="4" s="1"/>
  <c r="F82" i="2"/>
  <c r="E82" i="2" s="1"/>
  <c r="D65" i="4" s="1"/>
  <c r="F65" i="4" s="1"/>
  <c r="F88" i="2"/>
  <c r="E88" i="2" s="1"/>
  <c r="F95" i="2"/>
  <c r="E95" i="2" s="1"/>
  <c r="D72" i="4" s="1"/>
  <c r="F72" i="4" s="1"/>
  <c r="F99" i="2"/>
  <c r="E99" i="2" s="1"/>
  <c r="D74" i="4" s="1"/>
  <c r="F74" i="4" s="1"/>
  <c r="F103" i="2"/>
  <c r="E103" i="2" s="1"/>
  <c r="D76" i="4" s="1"/>
  <c r="F76" i="4" s="1"/>
  <c r="F118" i="2"/>
  <c r="E118" i="2" s="1"/>
  <c r="F155" i="2"/>
  <c r="E155" i="2" s="1"/>
  <c r="F129" i="2"/>
  <c r="E129" i="2" s="1"/>
  <c r="D89" i="4" s="1"/>
  <c r="F89" i="4" s="1"/>
  <c r="F133" i="2"/>
  <c r="E133" i="2" s="1"/>
  <c r="D91" i="4" s="1"/>
  <c r="F91" i="4" s="1"/>
  <c r="F137" i="2"/>
  <c r="E137" i="2" s="1"/>
  <c r="D93" i="4" s="1"/>
  <c r="F93" i="4" s="1"/>
  <c r="F147" i="2"/>
  <c r="E147" i="2" s="1"/>
  <c r="D98" i="4" s="1"/>
  <c r="F98" i="4" s="1"/>
  <c r="F152" i="2"/>
  <c r="E152" i="2" s="1"/>
  <c r="D101" i="4" s="1"/>
  <c r="F166" i="2"/>
  <c r="E166" i="2" s="1"/>
  <c r="D107" i="4" s="1"/>
  <c r="F186" i="2"/>
  <c r="E186" i="2" s="1"/>
  <c r="F188" i="2"/>
  <c r="E188" i="2" s="1"/>
  <c r="F190" i="2"/>
  <c r="E190" i="2" s="1"/>
  <c r="F192" i="2"/>
  <c r="E192" i="2" s="1"/>
  <c r="F194" i="2"/>
  <c r="E194" i="2" s="1"/>
  <c r="F196" i="2"/>
  <c r="E196" i="2" s="1"/>
  <c r="F198" i="2"/>
  <c r="E198" i="2" s="1"/>
  <c r="F211" i="2"/>
  <c r="E211" i="2" s="1"/>
  <c r="F252" i="2"/>
  <c r="E252" i="2" s="1"/>
  <c r="F254" i="2"/>
  <c r="E254" i="2" s="1"/>
  <c r="F256" i="2"/>
  <c r="E256" i="2" s="1"/>
  <c r="F261" i="2"/>
  <c r="E261" i="2" s="1"/>
  <c r="D137" i="4" s="1"/>
  <c r="F270" i="2"/>
  <c r="E270" i="2" s="1"/>
  <c r="F272" i="2"/>
  <c r="E272" i="2" s="1"/>
  <c r="F291" i="2"/>
  <c r="E291" i="2" s="1"/>
  <c r="D147" i="4" s="1"/>
  <c r="F297" i="2"/>
  <c r="E297" i="2" s="1"/>
  <c r="D150" i="4" s="1"/>
  <c r="F150" i="4" s="1"/>
  <c r="F301" i="2"/>
  <c r="E301" i="2" s="1"/>
  <c r="D152" i="4" s="1"/>
  <c r="F152" i="4" s="1"/>
  <c r="F307" i="2"/>
  <c r="E307" i="2" s="1"/>
  <c r="F314" i="2"/>
  <c r="E314" i="2" s="1"/>
  <c r="F316" i="2"/>
  <c r="E316" i="2" s="1"/>
  <c r="F323" i="2"/>
  <c r="E323" i="2" s="1"/>
  <c r="F332" i="2"/>
  <c r="E332" i="2" s="1"/>
  <c r="D499" i="4" s="1"/>
  <c r="F499" i="4" s="1"/>
  <c r="F336" i="2"/>
  <c r="E336" i="2" s="1"/>
  <c r="D501" i="4" s="1"/>
  <c r="F501" i="4" s="1"/>
  <c r="F341" i="2"/>
  <c r="E341" i="2" s="1"/>
  <c r="D512" i="4" s="1"/>
  <c r="F371" i="2"/>
  <c r="E371" i="2" s="1"/>
  <c r="D532" i="4" s="1"/>
  <c r="F376" i="2"/>
  <c r="E376" i="2" s="1"/>
  <c r="D535" i="4" s="1"/>
  <c r="F535" i="4" s="1"/>
  <c r="F380" i="2"/>
  <c r="E380" i="2" s="1"/>
  <c r="D537" i="4" s="1"/>
  <c r="F537" i="4" s="1"/>
  <c r="F384" i="2"/>
  <c r="E384" i="2" s="1"/>
  <c r="D539" i="4" s="1"/>
  <c r="F539" i="4" s="1"/>
  <c r="F388" i="2"/>
  <c r="E388" i="2" s="1"/>
  <c r="D541" i="4" s="1"/>
  <c r="F541" i="4" s="1"/>
  <c r="F47" i="2"/>
  <c r="E47" i="2" s="1"/>
  <c r="F481" i="3"/>
  <c r="E481" i="3" s="1"/>
  <c r="D338" i="4" s="1"/>
  <c r="F368" i="2"/>
  <c r="E368" i="2" s="1"/>
  <c r="D530" i="4" s="1"/>
  <c r="F530" i="4" s="1"/>
  <c r="F353" i="2"/>
  <c r="E353" i="2" s="1"/>
  <c r="D522" i="4" s="1"/>
  <c r="F14" i="2"/>
  <c r="F990" i="3"/>
  <c r="E990" i="3" s="1"/>
  <c r="D437" i="4" s="1"/>
  <c r="F999" i="3"/>
  <c r="E999" i="3" s="1"/>
  <c r="F1000" i="3"/>
  <c r="E1000" i="3" s="1"/>
  <c r="F587" i="3"/>
  <c r="E587" i="3" s="1"/>
  <c r="D379" i="4" s="1"/>
  <c r="F526" i="3"/>
  <c r="E526" i="3" s="1"/>
  <c r="D352" i="4" s="1"/>
  <c r="F1001" i="3"/>
  <c r="E1001" i="3" s="1"/>
  <c r="F164" i="3"/>
  <c r="E164" i="3" s="1"/>
  <c r="D212" i="4" s="1"/>
  <c r="F212" i="4" s="1"/>
  <c r="F1002" i="3"/>
  <c r="E1002" i="3" s="1"/>
  <c r="F404" i="3"/>
  <c r="E404" i="3" s="1"/>
  <c r="D308" i="4" s="1"/>
  <c r="F552" i="3"/>
  <c r="E552" i="3" s="1"/>
  <c r="D362" i="4" s="1"/>
  <c r="F1139" i="3"/>
  <c r="E1139" i="3" s="1"/>
  <c r="D484" i="4" s="1"/>
  <c r="F484" i="4" s="1"/>
  <c r="F162" i="3"/>
  <c r="E162" i="3" s="1"/>
  <c r="D211" i="4" s="1"/>
  <c r="F211" i="4" s="1"/>
  <c r="F998" i="3"/>
  <c r="E998" i="3" s="1"/>
  <c r="F1141" i="3"/>
  <c r="E1141" i="3" s="1"/>
  <c r="D485" i="4" s="1"/>
  <c r="F485" i="4" s="1"/>
  <c r="F248" i="2"/>
  <c r="E248" i="2" s="1"/>
  <c r="D132" i="4" s="1"/>
  <c r="F132" i="4" s="1"/>
  <c r="F26" i="2"/>
  <c r="E26" i="2" s="1"/>
  <c r="F48" i="3"/>
  <c r="E48" i="3" s="1"/>
  <c r="D181" i="4" s="1"/>
  <c r="F181" i="4" s="1"/>
  <c r="F487" i="3"/>
  <c r="E487" i="3" s="1"/>
  <c r="D341" i="4" s="1"/>
  <c r="F341" i="4" s="1"/>
  <c r="F379" i="3"/>
  <c r="E379" i="3" s="1"/>
  <c r="D300" i="4" s="1"/>
  <c r="F583" i="3"/>
  <c r="E583" i="3" s="1"/>
  <c r="D377" i="4" s="1"/>
  <c r="F456" i="3"/>
  <c r="E456" i="3" s="1"/>
  <c r="D325" i="4" s="1"/>
  <c r="D156" i="4" l="1"/>
  <c r="F156" i="4" s="1"/>
  <c r="D47" i="4"/>
  <c r="D157" i="4"/>
  <c r="F157" i="4" s="1"/>
  <c r="D496" i="4"/>
  <c r="F496" i="4" s="1"/>
  <c r="F147" i="4"/>
  <c r="F86" i="4"/>
  <c r="D13" i="1"/>
  <c r="F13" i="1" s="1"/>
  <c r="G13" i="1" s="1"/>
  <c r="F39" i="4"/>
  <c r="F522" i="4"/>
  <c r="D23" i="1"/>
  <c r="F23" i="1" s="1"/>
  <c r="G23" i="1" s="1"/>
  <c r="F56" i="4"/>
  <c r="F494" i="4"/>
  <c r="D113" i="4"/>
  <c r="F114" i="4"/>
  <c r="D102" i="4"/>
  <c r="F102" i="4" s="1"/>
  <c r="F53" i="4"/>
  <c r="D20" i="1"/>
  <c r="F20" i="1" s="1"/>
  <c r="G20" i="1" s="1"/>
  <c r="F534" i="4"/>
  <c r="D533" i="4"/>
  <c r="F533" i="4" s="1"/>
  <c r="F498" i="4"/>
  <c r="D497" i="4"/>
  <c r="F497" i="4" s="1"/>
  <c r="D155" i="4"/>
  <c r="D22" i="1"/>
  <c r="F22" i="1" s="1"/>
  <c r="G22" i="1" s="1"/>
  <c r="F55" i="4"/>
  <c r="F524" i="4"/>
  <c r="D523" i="4"/>
  <c r="F523" i="4" s="1"/>
  <c r="F47" i="4"/>
  <c r="D45" i="4"/>
  <c r="F532" i="4"/>
  <c r="D134" i="4"/>
  <c r="D101" i="1"/>
  <c r="F517" i="4"/>
  <c r="D112" i="4"/>
  <c r="F112" i="4" s="1"/>
  <c r="F519" i="4"/>
  <c r="D495" i="4"/>
  <c r="F495" i="4" s="1"/>
  <c r="D33" i="1"/>
  <c r="F33" i="1" s="1"/>
  <c r="G33" i="1" s="1"/>
  <c r="F153" i="4"/>
  <c r="F122" i="4"/>
  <c r="D83" i="4"/>
  <c r="F83" i="4" s="1"/>
  <c r="D69" i="4"/>
  <c r="D54" i="4"/>
  <c r="D51" i="4" s="1"/>
  <c r="F51" i="4" s="1"/>
  <c r="F143" i="4"/>
  <c r="D142" i="4"/>
  <c r="E14" i="2"/>
  <c r="F101" i="4"/>
  <c r="F61" i="4"/>
  <c r="F40" i="4"/>
  <c r="D14" i="1"/>
  <c r="F14" i="1" s="1"/>
  <c r="G14" i="1" s="1"/>
  <c r="F58" i="4"/>
  <c r="D57" i="4"/>
  <c r="D95" i="1"/>
  <c r="F95" i="1" s="1"/>
  <c r="G95" i="1" s="1"/>
  <c r="F512" i="4"/>
  <c r="D136" i="4"/>
  <c r="F137" i="4"/>
  <c r="D106" i="4"/>
  <c r="F107" i="4"/>
  <c r="D42" i="4"/>
  <c r="F43" i="4"/>
  <c r="F124" i="4"/>
  <c r="D123" i="4"/>
  <c r="F123" i="4" s="1"/>
  <c r="D19" i="1"/>
  <c r="F52" i="4"/>
  <c r="D514" i="4"/>
  <c r="F514" i="4" s="1"/>
  <c r="D442" i="4"/>
  <c r="D438" i="4" s="1"/>
  <c r="F438" i="4" s="1"/>
  <c r="D310" i="4"/>
  <c r="F310" i="4" s="1"/>
  <c r="D191" i="4"/>
  <c r="D40" i="1" s="1"/>
  <c r="F40" i="1" s="1"/>
  <c r="G40" i="1" s="1"/>
  <c r="D381" i="4"/>
  <c r="F381" i="4" s="1"/>
  <c r="D431" i="4"/>
  <c r="F431" i="4" s="1"/>
  <c r="D473" i="4"/>
  <c r="D83" i="1" s="1"/>
  <c r="F83" i="1" s="1"/>
  <c r="G83" i="1" s="1"/>
  <c r="D232" i="4"/>
  <c r="D45" i="1" s="1"/>
  <c r="F45" i="1" s="1"/>
  <c r="G45" i="1" s="1"/>
  <c r="D368" i="4"/>
  <c r="D63" i="1" s="1"/>
  <c r="F63" i="1" s="1"/>
  <c r="G63" i="1" s="1"/>
  <c r="D562" i="4"/>
  <c r="F562" i="4" s="1"/>
  <c r="D73" i="1"/>
  <c r="F437" i="4"/>
  <c r="F325" i="4"/>
  <c r="D321" i="4"/>
  <c r="F338" i="4"/>
  <c r="F377" i="4"/>
  <c r="D361" i="4"/>
  <c r="F361" i="4" s="1"/>
  <c r="F362" i="4"/>
  <c r="F379" i="4"/>
  <c r="D378" i="4"/>
  <c r="F378" i="4" s="1"/>
  <c r="E764" i="3"/>
  <c r="E773" i="3"/>
  <c r="E762" i="3"/>
  <c r="D82" i="1"/>
  <c r="F82" i="1" s="1"/>
  <c r="G82" i="1" s="1"/>
  <c r="F472" i="4"/>
  <c r="D78" i="1"/>
  <c r="F447" i="4"/>
  <c r="D446" i="4"/>
  <c r="F446" i="4" s="1"/>
  <c r="D163" i="4"/>
  <c r="D551" i="4"/>
  <c r="F551" i="4" s="1"/>
  <c r="F355" i="4"/>
  <c r="D354" i="4"/>
  <c r="F354" i="4" s="1"/>
  <c r="D52" i="1"/>
  <c r="F52" i="1" s="1"/>
  <c r="G52" i="1" s="1"/>
  <c r="F277" i="4"/>
  <c r="D264" i="4"/>
  <c r="F265" i="4"/>
  <c r="F203" i="4"/>
  <c r="D202" i="4"/>
  <c r="D183" i="4"/>
  <c r="F183" i="4" s="1"/>
  <c r="D503" i="4"/>
  <c r="D62" i="1"/>
  <c r="F62" i="1" s="1"/>
  <c r="G62" i="1" s="1"/>
  <c r="F365" i="4"/>
  <c r="F300" i="4"/>
  <c r="F308" i="4"/>
  <c r="E891" i="3"/>
  <c r="E884" i="3"/>
  <c r="D74" i="1"/>
  <c r="F74" i="1" s="1"/>
  <c r="G74" i="1" s="1"/>
  <c r="F439" i="4"/>
  <c r="F258" i="4"/>
  <c r="D49" i="1"/>
  <c r="F49" i="1" s="1"/>
  <c r="G49" i="1" s="1"/>
  <c r="D46" i="1"/>
  <c r="F46" i="1" s="1"/>
  <c r="G46" i="1" s="1"/>
  <c r="F238" i="4"/>
  <c r="F429" i="4"/>
  <c r="D248" i="4"/>
  <c r="F249" i="4"/>
  <c r="F548" i="4"/>
  <c r="F96" i="1"/>
  <c r="G96" i="1" s="1"/>
  <c r="F519" i="3"/>
  <c r="E519" i="3" s="1"/>
  <c r="E882" i="3"/>
  <c r="D282" i="4"/>
  <c r="D51" i="1"/>
  <c r="F51" i="1" s="1"/>
  <c r="G51" i="1" s="1"/>
  <c r="F271" i="4"/>
  <c r="D76" i="1"/>
  <c r="F76" i="1" s="1"/>
  <c r="G76" i="1" s="1"/>
  <c r="F443" i="4"/>
  <c r="D116" i="1"/>
  <c r="F116" i="1" s="1"/>
  <c r="G116" i="1" s="1"/>
  <c r="F582" i="4"/>
  <c r="F104" i="1"/>
  <c r="G104" i="1" s="1"/>
  <c r="D480" i="4"/>
  <c r="D79" i="1"/>
  <c r="F79" i="1" s="1"/>
  <c r="G79" i="1" s="1"/>
  <c r="F456" i="4"/>
  <c r="F352" i="4"/>
  <c r="E892" i="3"/>
  <c r="E768" i="3"/>
  <c r="E888" i="3"/>
  <c r="D209" i="4"/>
  <c r="D291" i="4"/>
  <c r="D243" i="4"/>
  <c r="F78" i="2"/>
  <c r="E78" i="2" s="1"/>
  <c r="D63" i="4" s="1"/>
  <c r="F63" i="4" s="1"/>
  <c r="F281" i="2"/>
  <c r="E281" i="2" s="1"/>
  <c r="D141" i="4" s="1"/>
  <c r="F141" i="4" s="1"/>
  <c r="F25" i="2"/>
  <c r="E25" i="2" s="1"/>
  <c r="D38" i="4" s="1"/>
  <c r="F168" i="3"/>
  <c r="E168" i="3" s="1"/>
  <c r="D214" i="4" s="1"/>
  <c r="F499" i="3"/>
  <c r="E499" i="3" s="1"/>
  <c r="D345" i="4" s="1"/>
  <c r="F440" i="3"/>
  <c r="E440" i="3" s="1"/>
  <c r="D318" i="4" s="1"/>
  <c r="F1107" i="3"/>
  <c r="E1107" i="3" s="1"/>
  <c r="D469" i="4" s="1"/>
  <c r="F293" i="2"/>
  <c r="E293" i="2" s="1"/>
  <c r="D148" i="4" s="1"/>
  <c r="F148" i="4" s="1"/>
  <c r="F42" i="3"/>
  <c r="F399" i="3"/>
  <c r="E399" i="3" s="1"/>
  <c r="D305" i="4" s="1"/>
  <c r="F305" i="4" s="1"/>
  <c r="D100" i="4" l="1"/>
  <c r="F100" i="4" s="1"/>
  <c r="D97" i="1"/>
  <c r="F97" i="1" s="1"/>
  <c r="G97" i="1" s="1"/>
  <c r="D493" i="4"/>
  <c r="F493" i="4" s="1"/>
  <c r="D520" i="4"/>
  <c r="F520" i="4" s="1"/>
  <c r="F442" i="4"/>
  <c r="D75" i="1"/>
  <c r="F75" i="1" s="1"/>
  <c r="G75" i="1" s="1"/>
  <c r="D37" i="4"/>
  <c r="D12" i="1"/>
  <c r="F38" i="4"/>
  <c r="F142" i="4"/>
  <c r="D31" i="1"/>
  <c r="F31" i="1" s="1"/>
  <c r="G31" i="1" s="1"/>
  <c r="F69" i="4"/>
  <c r="D68" i="4"/>
  <c r="F101" i="1"/>
  <c r="G101" i="1" s="1"/>
  <c r="D17" i="1"/>
  <c r="F17" i="1" s="1"/>
  <c r="G17" i="1" s="1"/>
  <c r="F45" i="4"/>
  <c r="D85" i="4"/>
  <c r="F85" i="4" s="1"/>
  <c r="F191" i="4"/>
  <c r="F106" i="4"/>
  <c r="D29" i="1"/>
  <c r="F29" i="1" s="1"/>
  <c r="G29" i="1" s="1"/>
  <c r="D131" i="4"/>
  <c r="F131" i="4" s="1"/>
  <c r="F134" i="4"/>
  <c r="F19" i="1"/>
  <c r="G19" i="1" s="1"/>
  <c r="D24" i="1"/>
  <c r="F24" i="1" s="1"/>
  <c r="G24" i="1" s="1"/>
  <c r="F57" i="4"/>
  <c r="D60" i="4"/>
  <c r="D531" i="4"/>
  <c r="F531" i="4" s="1"/>
  <c r="F155" i="4"/>
  <c r="D154" i="4"/>
  <c r="F42" i="4"/>
  <c r="D16" i="1"/>
  <c r="F16" i="1" s="1"/>
  <c r="G16" i="1" s="1"/>
  <c r="F136" i="4"/>
  <c r="D135" i="4"/>
  <c r="F135" i="4" s="1"/>
  <c r="D33" i="4"/>
  <c r="D21" i="1"/>
  <c r="F21" i="1" s="1"/>
  <c r="G21" i="1" s="1"/>
  <c r="F54" i="4"/>
  <c r="D28" i="1"/>
  <c r="F28" i="1" s="1"/>
  <c r="G28" i="1" s="1"/>
  <c r="F113" i="4"/>
  <c r="D146" i="4"/>
  <c r="F473" i="4"/>
  <c r="F232" i="4"/>
  <c r="F368" i="4"/>
  <c r="D351" i="4"/>
  <c r="F351" i="4" s="1"/>
  <c r="D428" i="4"/>
  <c r="F428" i="4" s="1"/>
  <c r="D317" i="4"/>
  <c r="F318" i="4"/>
  <c r="F214" i="4"/>
  <c r="D213" i="4"/>
  <c r="E42" i="3"/>
  <c r="D47" i="1"/>
  <c r="F47" i="1" s="1"/>
  <c r="G47" i="1" s="1"/>
  <c r="F243" i="4"/>
  <c r="D547" i="4"/>
  <c r="D50" i="1"/>
  <c r="F50" i="1" s="1"/>
  <c r="G50" i="1" s="1"/>
  <c r="F264" i="4"/>
  <c r="D61" i="1"/>
  <c r="F61" i="1" s="1"/>
  <c r="G61" i="1" s="1"/>
  <c r="D84" i="1"/>
  <c r="F84" i="1" s="1"/>
  <c r="G84" i="1" s="1"/>
  <c r="F480" i="4"/>
  <c r="F248" i="4"/>
  <c r="D48" i="1"/>
  <c r="F48" i="1" s="1"/>
  <c r="G48" i="1" s="1"/>
  <c r="D201" i="4"/>
  <c r="F202" i="4"/>
  <c r="D436" i="4"/>
  <c r="F436" i="4" s="1"/>
  <c r="F469" i="4"/>
  <c r="D464" i="4"/>
  <c r="D43" i="1"/>
  <c r="F43" i="1" s="1"/>
  <c r="G43" i="1" s="1"/>
  <c r="F209" i="4"/>
  <c r="D53" i="1"/>
  <c r="F53" i="1" s="1"/>
  <c r="G53" i="1" s="1"/>
  <c r="F282" i="4"/>
  <c r="F78" i="1"/>
  <c r="G78" i="1" s="1"/>
  <c r="D77" i="1"/>
  <c r="F77" i="1" s="1"/>
  <c r="G77" i="1" s="1"/>
  <c r="D344" i="4"/>
  <c r="F345" i="4"/>
  <c r="D54" i="1"/>
  <c r="F54" i="1" s="1"/>
  <c r="G54" i="1" s="1"/>
  <c r="F291" i="4"/>
  <c r="D299" i="4"/>
  <c r="F503" i="4"/>
  <c r="D510" i="4"/>
  <c r="F510" i="4" s="1"/>
  <c r="D91" i="1"/>
  <c r="F163" i="4"/>
  <c r="D162" i="4"/>
  <c r="D376" i="4"/>
  <c r="D57" i="1"/>
  <c r="F57" i="1" s="1"/>
  <c r="G57" i="1" s="1"/>
  <c r="F321" i="4"/>
  <c r="F73" i="1"/>
  <c r="G73" i="1" s="1"/>
  <c r="F243" i="2"/>
  <c r="E243" i="2" s="1"/>
  <c r="F239" i="2"/>
  <c r="E239" i="2" s="1"/>
  <c r="D128" i="4" s="1"/>
  <c r="F128" i="4" s="1"/>
  <c r="F241" i="2"/>
  <c r="E241" i="2" s="1"/>
  <c r="D90" i="1" l="1"/>
  <c r="F90" i="1" s="1"/>
  <c r="G90" i="1" s="1"/>
  <c r="D72" i="1"/>
  <c r="F72" i="1" s="1"/>
  <c r="G72" i="1" s="1"/>
  <c r="F60" i="4"/>
  <c r="D25" i="1"/>
  <c r="F25" i="1" s="1"/>
  <c r="G25" i="1" s="1"/>
  <c r="F68" i="4"/>
  <c r="D67" i="4"/>
  <c r="D129" i="4"/>
  <c r="D518" i="4"/>
  <c r="F33" i="4"/>
  <c r="D31" i="4"/>
  <c r="F12" i="1"/>
  <c r="G12" i="1" s="1"/>
  <c r="D11" i="1"/>
  <c r="F11" i="1" s="1"/>
  <c r="G11" i="1" s="1"/>
  <c r="D32" i="1"/>
  <c r="F32" i="1" s="1"/>
  <c r="G32" i="1" s="1"/>
  <c r="F146" i="4"/>
  <c r="D34" i="1"/>
  <c r="F34" i="1" s="1"/>
  <c r="G34" i="1" s="1"/>
  <c r="F154" i="4"/>
  <c r="D18" i="1"/>
  <c r="F18" i="1" s="1"/>
  <c r="G18" i="1" s="1"/>
  <c r="D36" i="4"/>
  <c r="F36" i="4" s="1"/>
  <c r="F37" i="4"/>
  <c r="D71" i="1"/>
  <c r="F71" i="1" s="1"/>
  <c r="G71" i="1" s="1"/>
  <c r="F91" i="1"/>
  <c r="G91" i="1" s="1"/>
  <c r="D92" i="1"/>
  <c r="F92" i="1" s="1"/>
  <c r="G92" i="1" s="1"/>
  <c r="D81" i="1"/>
  <c r="D463" i="4"/>
  <c r="F464" i="4"/>
  <c r="F213" i="4"/>
  <c r="D44" i="1"/>
  <c r="F44" i="1" s="1"/>
  <c r="G44" i="1" s="1"/>
  <c r="D64" i="1"/>
  <c r="F64" i="1" s="1"/>
  <c r="G64" i="1" s="1"/>
  <c r="F376" i="4"/>
  <c r="D42" i="1"/>
  <c r="F201" i="4"/>
  <c r="F547" i="4"/>
  <c r="D544" i="4"/>
  <c r="F162" i="4"/>
  <c r="D55" i="1"/>
  <c r="F55" i="1" s="1"/>
  <c r="G55" i="1" s="1"/>
  <c r="F299" i="4"/>
  <c r="F344" i="4"/>
  <c r="D179" i="4"/>
  <c r="F179" i="4" s="1"/>
  <c r="F317" i="4"/>
  <c r="D307" i="4"/>
  <c r="F518" i="4" l="1"/>
  <c r="D102" i="1"/>
  <c r="D516" i="4"/>
  <c r="F516" i="4" s="1"/>
  <c r="D126" i="4"/>
  <c r="F129" i="4"/>
  <c r="F31" i="4"/>
  <c r="D28" i="4"/>
  <c r="F67" i="4"/>
  <c r="D27" i="1"/>
  <c r="D66" i="4"/>
  <c r="F66" i="4" s="1"/>
  <c r="F307" i="4"/>
  <c r="D56" i="1"/>
  <c r="F56" i="1" s="1"/>
  <c r="G56" i="1" s="1"/>
  <c r="D161" i="4"/>
  <c r="D200" i="4"/>
  <c r="F463" i="4"/>
  <c r="F81" i="1"/>
  <c r="G81" i="1" s="1"/>
  <c r="D80" i="1"/>
  <c r="F80" i="1" s="1"/>
  <c r="G80" i="1" s="1"/>
  <c r="F544" i="4"/>
  <c r="D105" i="1"/>
  <c r="D542" i="4"/>
  <c r="F42" i="1"/>
  <c r="G42" i="1" s="1"/>
  <c r="F126" i="4" l="1"/>
  <c r="D121" i="4"/>
  <c r="F28" i="4"/>
  <c r="D27" i="4"/>
  <c r="D41" i="1"/>
  <c r="F41" i="1" s="1"/>
  <c r="G41" i="1" s="1"/>
  <c r="F102" i="1"/>
  <c r="G102" i="1" s="1"/>
  <c r="D100" i="1"/>
  <c r="F100" i="1" s="1"/>
  <c r="G100" i="1" s="1"/>
  <c r="D26" i="1"/>
  <c r="F26" i="1" s="1"/>
  <c r="G26" i="1" s="1"/>
  <c r="F27" i="1"/>
  <c r="G27" i="1" s="1"/>
  <c r="F200" i="4"/>
  <c r="F542" i="4"/>
  <c r="D574" i="4"/>
  <c r="F574" i="4" s="1"/>
  <c r="D160" i="4"/>
  <c r="F160" i="4" s="1"/>
  <c r="F161" i="4"/>
  <c r="D39" i="1"/>
  <c r="F105" i="1"/>
  <c r="G105" i="1" s="1"/>
  <c r="D103" i="1"/>
  <c r="D26" i="4" l="1"/>
  <c r="F26" i="4" s="1"/>
  <c r="D10" i="1"/>
  <c r="F27" i="4"/>
  <c r="D30" i="1"/>
  <c r="F30" i="1" s="1"/>
  <c r="G30" i="1" s="1"/>
  <c r="F121" i="4"/>
  <c r="D158" i="4"/>
  <c r="F158" i="4" s="1"/>
  <c r="F103" i="1"/>
  <c r="G103" i="1" s="1"/>
  <c r="D106" i="1"/>
  <c r="F106" i="1" s="1"/>
  <c r="G106" i="1" s="1"/>
  <c r="F39" i="1"/>
  <c r="G39" i="1" s="1"/>
  <c r="D38" i="1"/>
  <c r="D9" i="1" l="1"/>
  <c r="F10" i="1"/>
  <c r="G10" i="1" s="1"/>
  <c r="F38" i="1"/>
  <c r="G38" i="1" s="1"/>
  <c r="F9" i="1" l="1"/>
  <c r="G9" i="1" s="1"/>
  <c r="D35" i="1"/>
  <c r="F35" i="1" s="1"/>
  <c r="G35" i="1" s="1"/>
  <c r="E523" i="3" l="1"/>
  <c r="D350" i="4" l="1"/>
  <c r="F350" i="4" l="1"/>
  <c r="D347" i="4"/>
  <c r="F347" i="4" l="1"/>
  <c r="D331" i="4"/>
  <c r="D60" i="1" s="1"/>
  <c r="D59" i="1" s="1"/>
  <c r="F331" i="4" l="1"/>
  <c r="D330" i="4"/>
  <c r="F60" i="1" l="1"/>
  <c r="G60" i="1" s="1"/>
  <c r="F59" i="1"/>
  <c r="G59" i="1" s="1"/>
  <c r="F330" i="4"/>
  <c r="D199" i="4"/>
  <c r="F199" i="4" s="1"/>
  <c r="E912" i="3" l="1"/>
  <c r="E860" i="3"/>
  <c r="E819" i="3"/>
  <c r="E818" i="3"/>
  <c r="E756" i="3"/>
  <c r="E755" i="3"/>
  <c r="E754" i="3"/>
  <c r="E625" i="3"/>
  <c r="E624" i="3"/>
  <c r="E623" i="3"/>
  <c r="E622" i="3"/>
  <c r="E621" i="3"/>
  <c r="E620" i="3"/>
  <c r="E619" i="3"/>
  <c r="E618" i="3"/>
  <c r="D391" i="4" l="1"/>
  <c r="F391" i="4" s="1"/>
  <c r="E636" i="3"/>
  <c r="E753" i="3"/>
  <c r="E661" i="3"/>
  <c r="E643" i="3"/>
  <c r="E746" i="3"/>
  <c r="E799" i="3"/>
  <c r="E903" i="3"/>
  <c r="E644" i="3"/>
  <c r="E704" i="3"/>
  <c r="E904" i="3"/>
  <c r="E634" i="3"/>
  <c r="E705" i="3"/>
  <c r="E930" i="3"/>
  <c r="E800" i="3"/>
  <c r="E635" i="3"/>
  <c r="E929" i="3"/>
  <c r="E662" i="3"/>
  <c r="E745" i="3"/>
  <c r="E613" i="3"/>
  <c r="E614" i="3"/>
  <c r="E750" i="3" l="1"/>
  <c r="E848" i="3"/>
  <c r="E911" i="3"/>
  <c r="E862" i="3"/>
  <c r="E816" i="3"/>
  <c r="E821" i="3"/>
  <c r="E814" i="3"/>
  <c r="E815" i="3"/>
  <c r="E757" i="3"/>
  <c r="E751" i="3"/>
  <c r="E615" i="3"/>
  <c r="E752" i="3"/>
  <c r="D413" i="4" l="1"/>
  <c r="F413" i="4" s="1"/>
  <c r="E663" i="3"/>
  <c r="E801" i="3"/>
  <c r="E701" i="3"/>
  <c r="E937" i="3"/>
  <c r="E931" i="3"/>
  <c r="E798" i="3"/>
  <c r="E747" i="3"/>
  <c r="E902" i="3"/>
  <c r="E945" i="3"/>
  <c r="D404" i="4"/>
  <c r="F404" i="4" s="1"/>
  <c r="E702" i="3"/>
  <c r="E706" i="3"/>
  <c r="E744" i="3"/>
  <c r="E645" i="3"/>
  <c r="E923" i="3"/>
  <c r="E905" i="3"/>
  <c r="E845" i="3" l="1"/>
  <c r="E843" i="3"/>
  <c r="E859" i="3"/>
  <c r="E910" i="3"/>
  <c r="E942" i="3"/>
  <c r="E926" i="3"/>
  <c r="E844" i="3"/>
  <c r="E928" i="3"/>
  <c r="E697" i="3" l="1"/>
  <c r="E659" i="3"/>
  <c r="E927" i="3"/>
  <c r="E655" i="3"/>
  <c r="E797" i="3"/>
  <c r="E901" i="3"/>
  <c r="E660" i="3"/>
  <c r="E743" i="3" l="1"/>
  <c r="E944" i="3"/>
  <c r="E943" i="3"/>
  <c r="E658" i="3" l="1"/>
  <c r="E855" i="3"/>
  <c r="E633" i="3"/>
  <c r="E846" i="3"/>
  <c r="E913" i="3"/>
  <c r="E924" i="3" l="1"/>
  <c r="E874" i="3"/>
  <c r="E656" i="3"/>
  <c r="E940" i="3"/>
  <c r="E841" i="3"/>
  <c r="E938" i="3"/>
  <c r="E642" i="3" l="1"/>
  <c r="E699" i="3"/>
  <c r="E641" i="3"/>
  <c r="E632" i="3"/>
  <c r="E611" i="3"/>
  <c r="E612" i="3"/>
  <c r="E861" i="3"/>
  <c r="E847" i="3" l="1"/>
  <c r="E876" i="3" l="1"/>
  <c r="E853" i="3" l="1"/>
  <c r="E703" i="3" l="1"/>
  <c r="E936" i="3"/>
  <c r="E698" i="3" l="1"/>
  <c r="E870" i="3" l="1"/>
  <c r="E877" i="3" l="1"/>
  <c r="E866" i="3" l="1"/>
  <c r="E868" i="3" l="1"/>
  <c r="E610" i="3" l="1"/>
  <c r="E742" i="3" l="1"/>
  <c r="E640" i="3"/>
  <c r="E941" i="3"/>
  <c r="E654" i="3" l="1"/>
  <c r="E900" i="3"/>
  <c r="E796" i="3"/>
  <c r="E922" i="3"/>
  <c r="E839" i="3" l="1"/>
  <c r="E909" i="3"/>
  <c r="E878" i="3" l="1"/>
  <c r="D418" i="4" s="1"/>
  <c r="F418" i="4" s="1"/>
  <c r="E631" i="3" l="1"/>
  <c r="E795" i="3"/>
  <c r="E609" i="3" l="1"/>
  <c r="E639" i="3"/>
  <c r="E637" i="3"/>
  <c r="E851" i="3"/>
  <c r="E863" i="3"/>
  <c r="E646" i="3"/>
  <c r="E908" i="3"/>
  <c r="E802" i="3"/>
  <c r="D412" i="4" s="1"/>
  <c r="E616" i="3"/>
  <c r="E915" i="3"/>
  <c r="E695" i="3"/>
  <c r="F412" i="4" l="1"/>
  <c r="D411" i="4"/>
  <c r="E748" i="3"/>
  <c r="E741" i="3"/>
  <c r="E932" i="3"/>
  <c r="D395" i="4"/>
  <c r="F395" i="4" s="1"/>
  <c r="E652" i="3"/>
  <c r="E849" i="3"/>
  <c r="F946" i="3"/>
  <c r="E946" i="3" s="1"/>
  <c r="E920" i="3"/>
  <c r="D422" i="4"/>
  <c r="F422" i="4" s="1"/>
  <c r="E664" i="3"/>
  <c r="E837" i="3"/>
  <c r="E934" i="3"/>
  <c r="E707" i="3"/>
  <c r="D399" i="4" s="1"/>
  <c r="F399" i="4" s="1"/>
  <c r="E630" i="3"/>
  <c r="D394" i="4" s="1"/>
  <c r="D390" i="4"/>
  <c r="D426" i="4" l="1"/>
  <c r="F426" i="4" s="1"/>
  <c r="D416" i="4"/>
  <c r="F416" i="4" s="1"/>
  <c r="D425" i="4"/>
  <c r="D424" i="4" s="1"/>
  <c r="F424" i="4" s="1"/>
  <c r="D403" i="4"/>
  <c r="F403" i="4" s="1"/>
  <c r="E899" i="3"/>
  <c r="D398" i="4"/>
  <c r="D389" i="4"/>
  <c r="F390" i="4"/>
  <c r="E906" i="3"/>
  <c r="D393" i="4"/>
  <c r="F394" i="4"/>
  <c r="F411" i="4"/>
  <c r="D402" i="4" l="1"/>
  <c r="F402" i="4" s="1"/>
  <c r="D415" i="4"/>
  <c r="F415" i="4" s="1"/>
  <c r="F425" i="4"/>
  <c r="D67" i="1"/>
  <c r="F67" i="1" s="1"/>
  <c r="G67" i="1" s="1"/>
  <c r="F393" i="4"/>
  <c r="D66" i="1"/>
  <c r="D388" i="4"/>
  <c r="F389" i="4"/>
  <c r="F398" i="4"/>
  <c r="D397" i="4"/>
  <c r="D421" i="4"/>
  <c r="D410" i="4" l="1"/>
  <c r="F410" i="4" s="1"/>
  <c r="F421" i="4"/>
  <c r="D420" i="4"/>
  <c r="F388" i="4"/>
  <c r="D387" i="4"/>
  <c r="D68" i="1"/>
  <c r="F68" i="1" s="1"/>
  <c r="G68" i="1" s="1"/>
  <c r="F397" i="4"/>
  <c r="F66" i="1"/>
  <c r="G66" i="1" s="1"/>
  <c r="F387" i="4" l="1"/>
  <c r="F420" i="4"/>
  <c r="D419" i="4"/>
  <c r="F419" i="4" s="1"/>
  <c r="D69" i="1"/>
  <c r="F69" i="1" s="1"/>
  <c r="G69" i="1" s="1"/>
  <c r="E1229" i="3" l="1"/>
  <c r="D578" i="4" s="1"/>
  <c r="F578" i="4" l="1"/>
  <c r="D577" i="4"/>
  <c r="D112" i="1"/>
  <c r="F112" i="1" l="1"/>
  <c r="G112" i="1" s="1"/>
  <c r="D111" i="1"/>
  <c r="D586" i="4"/>
  <c r="F586" i="4" s="1"/>
  <c r="F577" i="4"/>
  <c r="F111" i="1" l="1"/>
  <c r="G111" i="1" s="1"/>
  <c r="D118" i="1"/>
  <c r="F118" i="1" s="1"/>
  <c r="G118" i="1" s="1"/>
  <c r="E774" i="3" l="1"/>
  <c r="D407" i="4" l="1"/>
  <c r="F407" i="4" l="1"/>
  <c r="E780" i="3" l="1"/>
  <c r="E778" i="3"/>
  <c r="E787" i="3"/>
  <c r="E784" i="3"/>
  <c r="E776" i="3" l="1"/>
  <c r="F1243" i="3"/>
  <c r="F390" i="2" s="1"/>
  <c r="F391" i="2" s="1"/>
  <c r="D408" i="4" l="1"/>
  <c r="E1243" i="3"/>
  <c r="E390" i="2" s="1"/>
  <c r="E391" i="2" s="1"/>
  <c r="F408" i="4" l="1"/>
  <c r="D406" i="4"/>
  <c r="D70" i="1" l="1"/>
  <c r="F406" i="4"/>
  <c r="D401" i="4"/>
  <c r="F401" i="4" l="1"/>
  <c r="D386" i="4"/>
  <c r="F70" i="1"/>
  <c r="G70" i="1" s="1"/>
  <c r="D65" i="1"/>
  <c r="F65" i="1" l="1"/>
  <c r="G65" i="1" s="1"/>
  <c r="D85" i="1"/>
  <c r="F386" i="4"/>
  <c r="D491" i="4"/>
  <c r="F491" i="4" l="1"/>
  <c r="D575" i="4"/>
  <c r="F85" i="1"/>
  <c r="G85" i="1" s="1"/>
  <c r="D87" i="1"/>
  <c r="D108" i="1" s="1"/>
  <c r="F108" i="1" l="1"/>
  <c r="G108" i="1" s="1"/>
  <c r="D120" i="1"/>
  <c r="F120" i="1" s="1"/>
  <c r="G120" i="1" s="1"/>
  <c r="D587" i="4"/>
  <c r="F587" i="4" s="1"/>
  <c r="F575" i="4"/>
</calcChain>
</file>

<file path=xl/sharedStrings.xml><?xml version="1.0" encoding="utf-8"?>
<sst xmlns="http://schemas.openxmlformats.org/spreadsheetml/2006/main" count="6045" uniqueCount="3737">
  <si>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</si>
  <si>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</si>
  <si>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</si>
  <si>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</si>
  <si>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</si>
  <si>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</si>
  <si>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</si>
  <si>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</si>
  <si>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</si>
  <si>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</si>
  <si>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</si>
  <si>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</si>
  <si>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</si>
  <si>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</si>
  <si>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</si>
  <si>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</si>
  <si>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</si>
  <si>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</si>
  <si>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</si>
  <si>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</si>
  <si>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</si>
  <si>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</si>
  <si>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</si>
  <si>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</si>
  <si>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</si>
  <si>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</si>
  <si>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</si>
  <si>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</si>
  <si>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</si>
  <si>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</si>
  <si>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</si>
  <si>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</si>
  <si>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</si>
  <si>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</si>
  <si>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</si>
  <si>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</si>
  <si>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</si>
  <si>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</si>
  <si>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</si>
  <si>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</si>
  <si>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</si>
  <si>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</si>
  <si>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</si>
  <si>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</si>
  <si>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</si>
  <si>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</si>
  <si>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</si>
  <si>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</si>
  <si>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</si>
  <si>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</si>
  <si>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</si>
  <si>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</si>
  <si>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</si>
  <si>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</si>
  <si>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</si>
  <si>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</si>
  <si>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</si>
  <si>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</si>
  <si>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</si>
  <si>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</si>
  <si>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</si>
  <si>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</si>
  <si>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</si>
  <si>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</si>
  <si>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</si>
  <si>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</si>
  <si>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</si>
  <si>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</si>
  <si>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</si>
  <si>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</si>
  <si>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</si>
  <si>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</si>
  <si>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</si>
  <si>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</si>
  <si>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</si>
  <si>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</si>
  <si>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</si>
  <si>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</si>
  <si>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</si>
  <si>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</si>
  <si>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</si>
  <si>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</si>
  <si>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</si>
  <si>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</si>
  <si>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</si>
  <si>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</si>
  <si>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</si>
  <si>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</si>
  <si>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</si>
  <si>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</si>
  <si>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</si>
  <si>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</si>
  <si>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</si>
  <si>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</si>
  <si>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</si>
  <si>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</si>
  <si>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</si>
  <si>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</si>
  <si>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</si>
  <si>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</si>
  <si>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</si>
  <si>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</si>
  <si>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</si>
  <si>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</si>
  <si>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</si>
  <si>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</si>
  <si>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</si>
  <si>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</si>
  <si>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</si>
  <si>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</si>
  <si>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</si>
  <si>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</si>
  <si>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</si>
  <si>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</si>
  <si>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</si>
  <si>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</si>
  <si>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</si>
  <si>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</si>
  <si>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</si>
  <si>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</si>
  <si>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Livello</t>
  </si>
  <si>
    <t xml:space="preserve"> VOCE MODELLO CE</t>
  </si>
  <si>
    <t>AA0030</t>
  </si>
  <si>
    <t>AA0031</t>
  </si>
  <si>
    <t>Finanziamento indistinto finalizzato da Regione</t>
  </si>
  <si>
    <t>AA0032</t>
  </si>
  <si>
    <t>AA0033</t>
  </si>
  <si>
    <t>Funzioni Pronto Soccorso</t>
  </si>
  <si>
    <t>AA0034</t>
  </si>
  <si>
    <t>Funzioni Altro</t>
  </si>
  <si>
    <t>AA0035</t>
  </si>
  <si>
    <t>Quota finalizzata per il Piano aziendale di cui all'art. 1, comma 528, L. 208/2015</t>
  </si>
  <si>
    <t>AA0036</t>
  </si>
  <si>
    <t>AA0040</t>
  </si>
  <si>
    <t>Altri contributi da FS regionale vincolati</t>
  </si>
  <si>
    <t>AA0050</t>
  </si>
  <si>
    <t>AA0060</t>
  </si>
  <si>
    <t>AA0070</t>
  </si>
  <si>
    <t>Contributi per anziani non autosufficienti</t>
  </si>
  <si>
    <t>Contributi da Regione per attività sociale</t>
  </si>
  <si>
    <t>Contributi da Regione o Prov. Aut. (extra fondo) vincolati a progetti europei</t>
  </si>
  <si>
    <t>Contributi da Regione o Prov. Aut. (extra fondo) - vincolati a progetti ministeriali</t>
  </si>
  <si>
    <t>Altri contributi da Regione o Prov. Aut. (extra fondo) vincolati - sanità</t>
  </si>
  <si>
    <t>Altri contributi da Regione o Prov. Aut. (extra fondo) vincolati - sociale</t>
  </si>
  <si>
    <t>AA0080</t>
  </si>
  <si>
    <t>AA0090</t>
  </si>
  <si>
    <t>Contributi da Regione o Prov. Aut. (extra fondo) - Altro</t>
  </si>
  <si>
    <t>AA0100</t>
  </si>
  <si>
    <t>AA0110</t>
  </si>
  <si>
    <t>Contributi da Aziende sanitarie pubbliche della Regione o Prov. Aut. (extra fondo) vincolati</t>
  </si>
  <si>
    <t>AA0120</t>
  </si>
  <si>
    <t>Contributi da Aziende sanitarie pubbliche della Regione o Prov. Aut. (extra fondo) altro</t>
  </si>
  <si>
    <t>AA0130</t>
  </si>
  <si>
    <t>AA0140</t>
  </si>
  <si>
    <t xml:space="preserve">Contributi da Ministero della Salute  (extra fondo) </t>
  </si>
  <si>
    <t>AA0141</t>
  </si>
  <si>
    <t>AA0150</t>
  </si>
  <si>
    <t>Da Ministero dell'Università</t>
  </si>
  <si>
    <t>Da comuni per attività sanitaria</t>
  </si>
  <si>
    <t>Da comuni per attività socio assistenziale territoriale delegata</t>
  </si>
  <si>
    <t>Da Provincia</t>
  </si>
  <si>
    <t>Altri contributi da altri soggetti pubblici (extra fondo) vincolati - attività sanitaria</t>
  </si>
  <si>
    <t>Altri contributi da altri soggetti pubblici (extra fondo) vincolati - attività socio assistenziale territoriale delegata</t>
  </si>
  <si>
    <t>Contributi da altri soggetti pubblici (extra fondo) L. 210/92</t>
  </si>
  <si>
    <t>AA0160</t>
  </si>
  <si>
    <t>Contributi da altri soggetti pubblici (extra fondo) altro</t>
  </si>
  <si>
    <t>AA0170</t>
  </si>
  <si>
    <t>Contibuti da altri soggetti pubblici (extra fondo) - in attuazione dell’art.79, comma 1 sexies lettera c), del D.L. 112/2008, convertito con legge 133/2008 e della legge 23 dicembre 2009 n. 191</t>
  </si>
  <si>
    <t>AA0171</t>
  </si>
  <si>
    <t>AA0180</t>
  </si>
  <si>
    <t>Contributi da Ministero della Salute per ricerca corrente</t>
  </si>
  <si>
    <t>AA0190</t>
  </si>
  <si>
    <t>Contributi da Ministero della Salute per ricerca finalizzata</t>
  </si>
  <si>
    <t>AA0200</t>
  </si>
  <si>
    <t>AA0210</t>
  </si>
  <si>
    <t>Ricerca da Regione</t>
  </si>
  <si>
    <t>Ricerca da altri</t>
  </si>
  <si>
    <t>Contributi da privati per ricerca</t>
  </si>
  <si>
    <t>AA0220</t>
  </si>
  <si>
    <t>Contributi c/esercizio da privati</t>
  </si>
  <si>
    <t>AA0230</t>
  </si>
  <si>
    <t>AA0240</t>
  </si>
  <si>
    <t>Rettifica contributi in c/esercizio per destinazione ad investimenti - da Regione o Prov. Aut. per quota F.S. regionale</t>
  </si>
  <si>
    <t>AA0250</t>
  </si>
  <si>
    <t>Rettifica contributi in c/esercizio per destinazione ad investimenti - altri contributi</t>
  </si>
  <si>
    <t>AA0260</t>
  </si>
  <si>
    <t>AA0270</t>
  </si>
  <si>
    <t>Utilizzo fondi per quote inutilizzate contributi di esercizi precedenti da Regione o Prov. Aut. per quota F.S. regionale indistinto finalizzato</t>
  </si>
  <si>
    <t>AA0271</t>
  </si>
  <si>
    <t>Utilizzo fondi per quote inutilizzate contributi di esercizi precedenti da Regione o Prov. Aut. per quota F.S. regionale vincolato</t>
  </si>
  <si>
    <t>AA0280</t>
  </si>
  <si>
    <t>Utilizzo fondi per quote inutilizzate contributi di esercizi precedenti da soggetti pubblici (extra fondo) vincolati</t>
  </si>
  <si>
    <t>AA0290</t>
  </si>
  <si>
    <t>Utilizzo fondi per quote inutilizzate contributi di esercizi precedenti per ricerca</t>
  </si>
  <si>
    <t>AA0300</t>
  </si>
  <si>
    <t>Utilizzo fondi per quote inutilizzate contributi vincolati di esercizi precedenti da privati</t>
  </si>
  <si>
    <t>AA0310</t>
  </si>
  <si>
    <t>AA0330</t>
  </si>
  <si>
    <t>AA0340</t>
  </si>
  <si>
    <t>Prestazioni di ricovero</t>
  </si>
  <si>
    <t>AA0350</t>
  </si>
  <si>
    <t>Rimborso per prestazioni in regime di ricovero (DRG)</t>
  </si>
  <si>
    <t>AA0360</t>
  </si>
  <si>
    <t>Rimborso per prestazioni ambulatoriali e diagnostiche</t>
  </si>
  <si>
    <t>AA0361</t>
  </si>
  <si>
    <t>AA0370</t>
  </si>
  <si>
    <t>AA0380</t>
  </si>
  <si>
    <t>AA0390</t>
  </si>
  <si>
    <t>AA0400</t>
  </si>
  <si>
    <t>AA0410</t>
  </si>
  <si>
    <t>AA0420</t>
  </si>
  <si>
    <t>AA0421</t>
  </si>
  <si>
    <t>AA0422</t>
  </si>
  <si>
    <t>AA0423</t>
  </si>
  <si>
    <t>AA0424</t>
  </si>
  <si>
    <t>AA0425</t>
  </si>
  <si>
    <t>AA0430</t>
  </si>
  <si>
    <t xml:space="preserve">Ricavi per prestaz. sanitarie e sociosanitarie a rilevanza sanitaria erogate ad altri soggetti pubblici </t>
  </si>
  <si>
    <t>AA0440</t>
  </si>
  <si>
    <t>AA0450</t>
  </si>
  <si>
    <t>AA0460</t>
  </si>
  <si>
    <t>Rimborso per prestazioni in regime di ricovero in compensazione</t>
  </si>
  <si>
    <t>Prestazioni ambulatoriali</t>
  </si>
  <si>
    <t>AA0470</t>
  </si>
  <si>
    <t>Rimborso per prestazioni ambulatoriali e diagnostiche in compensazione</t>
  </si>
  <si>
    <t>AA0471</t>
  </si>
  <si>
    <t>AA0480</t>
  </si>
  <si>
    <t>AA0490</t>
  </si>
  <si>
    <t>Prestazioni servizi MMG, PLS, Contin. assistenziale Extraregione</t>
  </si>
  <si>
    <t>AA0500</t>
  </si>
  <si>
    <t>Prestazioni servizi farmaceutica convenzionata Extraregione</t>
  </si>
  <si>
    <t>AA0510</t>
  </si>
  <si>
    <t>Prestazioni termali Extraregione</t>
  </si>
  <si>
    <t>AA0520</t>
  </si>
  <si>
    <t>Prestazioni trasporto ambulanze ed elisoccorso Extraregione</t>
  </si>
  <si>
    <t>AA0530</t>
  </si>
  <si>
    <t>Prestazioni assistenza integrativa da pubblico (extraregione)</t>
  </si>
  <si>
    <t>AA0541</t>
  </si>
  <si>
    <t>Prestazioni assistenza protesica da pubblico (extraregione)</t>
  </si>
  <si>
    <t>AA0542</t>
  </si>
  <si>
    <t>Ricavi per cessione di emocomponenti e cellule staminali Extraregione</t>
  </si>
  <si>
    <t>AA0550</t>
  </si>
  <si>
    <t>AA0560</t>
  </si>
  <si>
    <t>Ricavi GSA per differenziale saldo mobilità interregionale</t>
  </si>
  <si>
    <t>Altre prestazioni sanitarie e sociosanitarie a rilevanza sanitaria erogate a soggetti pubblici Extraregione</t>
  </si>
  <si>
    <t>AA0561</t>
  </si>
  <si>
    <t>AA0570</t>
  </si>
  <si>
    <t>Prestazioni di assistenza riabilitativa non soggette a compensazione Extraregione</t>
  </si>
  <si>
    <t>AA0580</t>
  </si>
  <si>
    <t>Altre prestazioni sanitarie e socio-sanitarie a rilevanza sanitaria non soggette a compensazione Extraregione</t>
  </si>
  <si>
    <t>AA0590</t>
  </si>
  <si>
    <t>Altre prestazioni sanitarie a rilevanza sanitaria - Mobilità attiva Internazionale</t>
  </si>
  <si>
    <t>AA0600</t>
  </si>
  <si>
    <t>Altre prestazioni sanitarie a rilevanza sanitaria - Mobilità attiva Internazionale rilevata dalle AO, AOU, IRCCS.</t>
  </si>
  <si>
    <t>AA0601</t>
  </si>
  <si>
    <t>Altre prestazioni sanitarie e sociosanitarie a rilevanza sanitaria ad Aziende sanitarie e casse mutua estera - (fatturate direttamente)</t>
  </si>
  <si>
    <t>AA0602</t>
  </si>
  <si>
    <t>AA0610</t>
  </si>
  <si>
    <t>Prestazioni di ricovero da priv. Extraregione in compensazione (mobilità attiva)</t>
  </si>
  <si>
    <t>AA0620</t>
  </si>
  <si>
    <t>Prestazioni ambulatoriali da priv. Extraregione in compensazione  (mobilità attiva)</t>
  </si>
  <si>
    <t>AA0630</t>
  </si>
  <si>
    <t>AA0631</t>
  </si>
  <si>
    <t>Prestazioni di File F da priv. Extraregione in compensazione (mobilità attiva)</t>
  </si>
  <si>
    <t>AA0640</t>
  </si>
  <si>
    <t>Altre prestazioni sanitarie e sociosanitarie a rilevanza sanitaria erogate da privati v/residenti Extraregione in compensazione (mobilità attiva)</t>
  </si>
  <si>
    <t>AA0650</t>
  </si>
  <si>
    <t>AA0660</t>
  </si>
  <si>
    <t>Prestazioni di natura ospedaliera:</t>
  </si>
  <si>
    <t>Retta accompagnatori</t>
  </si>
  <si>
    <t>Maggiorazione per scelta medico specialista</t>
  </si>
  <si>
    <t>Servizio di Pronto Soccorso</t>
  </si>
  <si>
    <t xml:space="preserve">Trasporti in ambulanza </t>
  </si>
  <si>
    <t>Altre prestazioni di natura ospedaliera</t>
  </si>
  <si>
    <t>Prestazioni di natura territoriale:</t>
  </si>
  <si>
    <t>Rette R.S.A.</t>
  </si>
  <si>
    <t>Rette case di riposo</t>
  </si>
  <si>
    <t>Servizio Medicina del lavoro</t>
  </si>
  <si>
    <t>Servizio Prevenzione e Sicurezza Ambienti di lavoro</t>
  </si>
  <si>
    <t>Servizio Igiene e Sanità pubblica</t>
  </si>
  <si>
    <t>Servizio Igiene dell'abitato e dell'abitazione</t>
  </si>
  <si>
    <t>Servizio Igiene degli alimenti</t>
  </si>
  <si>
    <t>Servizio Disinfezioni, disinfestazioni, derattizzazioni</t>
  </si>
  <si>
    <t>Servizio Impiantistico antinfortunistico</t>
  </si>
  <si>
    <t>Servizio Fisico ambientale</t>
  </si>
  <si>
    <t>Diritti veterinari</t>
  </si>
  <si>
    <t>Sanzioni amministrative</t>
  </si>
  <si>
    <t>Sanzioni amministrative sul lavoro</t>
  </si>
  <si>
    <t>Servizio medicina legale: visite mediche e certificazioni</t>
  </si>
  <si>
    <t>Servizio medicina legale: visite med fiscali lav. dipendenti:</t>
  </si>
  <si>
    <t>dipendenti pubblici</t>
  </si>
  <si>
    <t>dipendenti privati</t>
  </si>
  <si>
    <t>Altre prestazioni di natura territoriale</t>
  </si>
  <si>
    <t>Consulenze</t>
  </si>
  <si>
    <t>Diritti per rilascio certificati, cartelle cliniche e fotocopie</t>
  </si>
  <si>
    <t>Corrispettivi per diritti sanitari</t>
  </si>
  <si>
    <t>Sperimentazioni</t>
  </si>
  <si>
    <t>Cessione plasma</t>
  </si>
  <si>
    <t>Altri proventi e ricavi diversi:</t>
  </si>
  <si>
    <t>Ricavi c/transitorio</t>
  </si>
  <si>
    <t>Altri proventi e ricavi diversi</t>
  </si>
  <si>
    <t>Ricavi per prestazioni sanitarie intramoenia - Area ospedaliera</t>
  </si>
  <si>
    <t>AA0680</t>
  </si>
  <si>
    <t>Ricavi per prestazioni sanitarie intramoenia - Area specialistica</t>
  </si>
  <si>
    <t>AA0690</t>
  </si>
  <si>
    <t>Ricavi per prestazioni sanitarie intramoenia - Area sanità pubblica</t>
  </si>
  <si>
    <t>AA0700</t>
  </si>
  <si>
    <t>Ricavi per prestazioni sanitarie intramoenia - Consulenze (ex art. 55 c.1 lett. c), d) ed ex art. 57-58)</t>
  </si>
  <si>
    <t>AA0710</t>
  </si>
  <si>
    <t>Ricavi per prestazioni sanitarie intramoenia - Consulenze (ex art. 55 c.1 lett. c), d) ed ex art. 57-58) (Aziende sanitarie pubbliche della Regione)</t>
  </si>
  <si>
    <t>AA0720</t>
  </si>
  <si>
    <t>Ricavi per prestazioni sanitarie intramoenia - Altro</t>
  </si>
  <si>
    <t>AA0730</t>
  </si>
  <si>
    <t>Ricavi per prestazioni sanitarie intramoenia - Altro (Aziende sanitarie pubbliche della Regione)</t>
  </si>
  <si>
    <t>AA0740</t>
  </si>
  <si>
    <t>Rimborsi assicurativi</t>
  </si>
  <si>
    <t>AA0760</t>
  </si>
  <si>
    <t>Rimborso degli oneri stipendiali del personale dell'azienda in posizione di comando presso la Regione</t>
  </si>
  <si>
    <t>AA0780</t>
  </si>
  <si>
    <t>Altri concorsi, recuperi e rimborsi da parte della Regione</t>
  </si>
  <si>
    <t>AA0790</t>
  </si>
  <si>
    <t>Rimborso degli oneri stipendiali del personale dipendente dell'azienda in posizione di comando presso Aziende sanitarie pubbliche della Regione</t>
  </si>
  <si>
    <t>AA0810</t>
  </si>
  <si>
    <t>Rimborsi per acquisto beni da parte di Aziende sanitarie pubbliche della Regione</t>
  </si>
  <si>
    <t>AA0820</t>
  </si>
  <si>
    <t>AA0830</t>
  </si>
  <si>
    <t>Altri concorsi, recuperi e rimborsi da parte della Regione - GSA</t>
  </si>
  <si>
    <t>AA0831</t>
  </si>
  <si>
    <t>AA0840</t>
  </si>
  <si>
    <t>Rimborso degli oneri stipendiali del personale dipendente dell'azienda in posizione di comando presso altri soggetti pubblici</t>
  </si>
  <si>
    <t>AA0850</t>
  </si>
  <si>
    <t>Rimborsi per acquisto beni da parte di altri soggetti pubblici</t>
  </si>
  <si>
    <t>AA0860</t>
  </si>
  <si>
    <t>Altri concorsi, recuperi e rimborsi da parte di altri soggetti pubblici</t>
  </si>
  <si>
    <t>AA0870</t>
  </si>
  <si>
    <t>Da comuni per integrazione rette in R.S.A.</t>
  </si>
  <si>
    <t>Da comuni per integrazione rette in attività sociale</t>
  </si>
  <si>
    <t>Rimborso INAIL infortuni personale dipendente</t>
  </si>
  <si>
    <t>Prestazioni amministrative e gestionali extra - regionali</t>
  </si>
  <si>
    <t>Consulenze non sanitarie extra - regionali</t>
  </si>
  <si>
    <t>AA0880</t>
  </si>
  <si>
    <t>AA0890</t>
  </si>
  <si>
    <t>Pay-back per il superamento del tetto della spesa farmaceutica territoriale</t>
  </si>
  <si>
    <t>AA0900</t>
  </si>
  <si>
    <t>Pay-back per superamento del tetto della spesa farmaceutica ospedaliera</t>
  </si>
  <si>
    <t>AA0910</t>
  </si>
  <si>
    <t>Ulteriore Pay-back</t>
  </si>
  <si>
    <t>AA0920</t>
  </si>
  <si>
    <t>Rimborso per Pay back sui dispositivi medici</t>
  </si>
  <si>
    <t>AA0921</t>
  </si>
  <si>
    <t>Altri concorsi, recuperi e rimborsi da privati</t>
  </si>
  <si>
    <t>AA0930</t>
  </si>
  <si>
    <t>Uso telefono e TV degenti</t>
  </si>
  <si>
    <t>Da parte del personale nelle spese per vitto, vestiario e alloggio</t>
  </si>
  <si>
    <t>Da privati per attività sociale in favore di minori, disabili e altri</t>
  </si>
  <si>
    <t>Rimborso spese di bollo</t>
  </si>
  <si>
    <t>Recupero spese di registrazione</t>
  </si>
  <si>
    <t>Recupero spese legali</t>
  </si>
  <si>
    <t>Recupero spese telefoniche</t>
  </si>
  <si>
    <t>Recupero spese postali</t>
  </si>
  <si>
    <t>Tasse ammissione concorsi</t>
  </si>
  <si>
    <t>Rimborso vitto e alloggio da non dipendenti (per attività sanitaria)</t>
  </si>
  <si>
    <t>Rimborso spese viaggio e soggiorno su consulenze</t>
  </si>
  <si>
    <t>Rimborso contributi su consulenze</t>
  </si>
  <si>
    <t>AA0940</t>
  </si>
  <si>
    <t>AA0950</t>
  </si>
  <si>
    <t>Compartecipazione alla spesa per prestazioni sanitarie - Ticket sul pronto soccorso</t>
  </si>
  <si>
    <t>AA0960</t>
  </si>
  <si>
    <t>Compartecipazione alla spesa per prestazioni sanitarie (Ticket) - Altro</t>
  </si>
  <si>
    <t>AA0970</t>
  </si>
  <si>
    <t>AA0980</t>
  </si>
  <si>
    <t>Quota imputata all'esercizio dei finanziamenti per investimenti dallo Stato</t>
  </si>
  <si>
    <t>AA0990</t>
  </si>
  <si>
    <t xml:space="preserve">Quota imputata all'esercizio dei finanziamenti per investimenti da Regione </t>
  </si>
  <si>
    <t>AA1000</t>
  </si>
  <si>
    <t>Quota imputata all'esercizio dei finanziamenti per beni di prima dotazione</t>
  </si>
  <si>
    <t>AA1010</t>
  </si>
  <si>
    <t>Quota imputata all'esercizio dei contributi in c/ esercizio FSR destinati ad investimenti</t>
  </si>
  <si>
    <t>AA1020</t>
  </si>
  <si>
    <t>Quota imputata all'esercizio degli altri contributi in c/ esercizio destinati ad investimenti</t>
  </si>
  <si>
    <t>AA1030</t>
  </si>
  <si>
    <t>Quota imputata all'esercizio di altre poste del patrimonio netto</t>
  </si>
  <si>
    <t>AA1040</t>
  </si>
  <si>
    <t>AA1050</t>
  </si>
  <si>
    <t>AA1060</t>
  </si>
  <si>
    <t>AA1070</t>
  </si>
  <si>
    <t>Differenze alberghiere camere speciali</t>
  </si>
  <si>
    <t>Cessione liquidi di fissaggio, rottami e materiali diversi</t>
  </si>
  <si>
    <t>Altri ricavi per prestazioni non sanitarie</t>
  </si>
  <si>
    <t>AA1080</t>
  </si>
  <si>
    <t>Rimborso spese condominiali</t>
  </si>
  <si>
    <t>Locazioni attive</t>
  </si>
  <si>
    <t>Altri fitti attivi ed altri proventi da attività immobiliari</t>
  </si>
  <si>
    <t>Altri proventi diversi</t>
  </si>
  <si>
    <t>AA1090</t>
  </si>
  <si>
    <t>Cessione gestione esercizi pubblici e macchine distributrici</t>
  </si>
  <si>
    <t>Donazioni e lasciti</t>
  </si>
  <si>
    <t>CA0010</t>
  </si>
  <si>
    <t>Interessi attivi su c/tesoreria unica</t>
  </si>
  <si>
    <t>CA0020</t>
  </si>
  <si>
    <t>CA0030</t>
  </si>
  <si>
    <t>Interessi attivi su depositi bancari</t>
  </si>
  <si>
    <t>Interessi attivi su depositi postali</t>
  </si>
  <si>
    <t>Altri interessi attivi</t>
  </si>
  <si>
    <t>CA0040</t>
  </si>
  <si>
    <t>Interessi attivi su titoli</t>
  </si>
  <si>
    <t>CA0050</t>
  </si>
  <si>
    <t>Proventi da partecipazioni</t>
  </si>
  <si>
    <t>CA0060</t>
  </si>
  <si>
    <t>Proventi finanziari da crediti iscritti nelle immobilizzazioni</t>
  </si>
  <si>
    <t>CA0070</t>
  </si>
  <si>
    <t>Proventi finanziari da titoli iscritti nelle immobilizzazioni</t>
  </si>
  <si>
    <t>CA0080</t>
  </si>
  <si>
    <t>Altri proventi finanziari diversi dai precedenti</t>
  </si>
  <si>
    <t>CA0090</t>
  </si>
  <si>
    <t>Utili su cambi</t>
  </si>
  <si>
    <t>CA0100</t>
  </si>
  <si>
    <t>Rivalutazioni per rettifiche di valori di attività finanziarie</t>
  </si>
  <si>
    <t>DA0010</t>
  </si>
  <si>
    <t>EA0010</t>
  </si>
  <si>
    <t>Plusvalenze</t>
  </si>
  <si>
    <t>EA0020</t>
  </si>
  <si>
    <t>Altri proventi straordinari</t>
  </si>
  <si>
    <t>EA0030</t>
  </si>
  <si>
    <t>Proventi da donazioni e liberalità diverse</t>
  </si>
  <si>
    <t>EA0040</t>
  </si>
  <si>
    <t>EA0050</t>
  </si>
  <si>
    <t>Sopravvenienze attive per quote FS vincolato</t>
  </si>
  <si>
    <t>EA0051</t>
  </si>
  <si>
    <t xml:space="preserve">Sopravvenienze attive v/Aziende sanitarie pubbliche della Regione </t>
  </si>
  <si>
    <t>EA0060</t>
  </si>
  <si>
    <t>EA0070</t>
  </si>
  <si>
    <t>Sopravvenienze attive v/terzi relative alla mobilità extraregionale</t>
  </si>
  <si>
    <t>EA0080</t>
  </si>
  <si>
    <t>Sopravvenienze attive v/terzi relative al personale</t>
  </si>
  <si>
    <t>EA0090</t>
  </si>
  <si>
    <t>Sopravvenienze attive v/terzi relative alle convenzioni con medici di base</t>
  </si>
  <si>
    <t>EA0100</t>
  </si>
  <si>
    <t>Sopravvenienze attive v/terzi relative alle convenzioni per la specialistica</t>
  </si>
  <si>
    <t>EA0110</t>
  </si>
  <si>
    <t>Sopravvenienze attive v/terzi relative all'acquisto prestaz. sanitarie da operatori accreditati</t>
  </si>
  <si>
    <t>EA0120</t>
  </si>
  <si>
    <t>Sopravvenienze attive v/terzi relative all'acquisto di beni e servizi</t>
  </si>
  <si>
    <t>EA0130</t>
  </si>
  <si>
    <t>Altre sopravvenienze attive v/terzi</t>
  </si>
  <si>
    <t>EA0140</t>
  </si>
  <si>
    <t>Insussistenze attive v/Aziende sanitarie pubbliche della Regione</t>
  </si>
  <si>
    <t>EA0160</t>
  </si>
  <si>
    <t>Insussistenze attive v/terzi relative alla mobilità extraregionale</t>
  </si>
  <si>
    <t>EA0180</t>
  </si>
  <si>
    <t>Insussistenze attive v/terzi relative al personale</t>
  </si>
  <si>
    <t>EA0190</t>
  </si>
  <si>
    <t>Insussistenze attive v/terzi relative alle convenzioni con medici di base</t>
  </si>
  <si>
    <t>EA0200</t>
  </si>
  <si>
    <t>Insussistenze attive v/terzi relative alle convenzioni per la specialistica</t>
  </si>
  <si>
    <t>EA0210</t>
  </si>
  <si>
    <t>Insussistenze attive v/terzi relative all'acquisto prestaz. sanitarie da operatori accreditati</t>
  </si>
  <si>
    <t>EA0220</t>
  </si>
  <si>
    <t>Insussistenze attive v/terzi relative all'acquisto di beni e servizi</t>
  </si>
  <si>
    <t>EA0230</t>
  </si>
  <si>
    <t>Altre insussistenze attive v/terzi</t>
  </si>
  <si>
    <t>EA0240</t>
  </si>
  <si>
    <t>EA0250</t>
  </si>
  <si>
    <t>BA0010</t>
  </si>
  <si>
    <t>BA0020</t>
  </si>
  <si>
    <t>BA0030</t>
  </si>
  <si>
    <t>BA0040</t>
  </si>
  <si>
    <t>Medicinali con AIC, ad eccezione di vaccini, emoderivati di produzione regionale, ossigeno e altri gas medicali</t>
  </si>
  <si>
    <t>Medicinali senza AIC</t>
  </si>
  <si>
    <t>BA0050</t>
  </si>
  <si>
    <t>Ossigeno e altri gas medicali</t>
  </si>
  <si>
    <t>BA0051</t>
  </si>
  <si>
    <t>BA0060</t>
  </si>
  <si>
    <t>Emoderivati di produzione regionale da pubblico (Aziende sanitarie pubbliche della Regione) - Mobilità intraregionale</t>
  </si>
  <si>
    <t>BA0061</t>
  </si>
  <si>
    <t>Emoderivati di produzione regionale da pubblico (Aziende sanitarie pubbliche della Regione) - Mobilità extraregionale</t>
  </si>
  <si>
    <t>BA0062</t>
  </si>
  <si>
    <t>Emoderivati di produzione regionale da altri soggetti</t>
  </si>
  <si>
    <t>BA0063</t>
  </si>
  <si>
    <t>BA0070</t>
  </si>
  <si>
    <t>BA0080</t>
  </si>
  <si>
    <t>BA0090</t>
  </si>
  <si>
    <t>da altri soggetti</t>
  </si>
  <si>
    <t>BA0100</t>
  </si>
  <si>
    <t>Dispositivi medici</t>
  </si>
  <si>
    <t>BA0210</t>
  </si>
  <si>
    <t>BA0220</t>
  </si>
  <si>
    <t>Dispositivi medici impiantabili attivi</t>
  </si>
  <si>
    <t>BA0230</t>
  </si>
  <si>
    <t>Dispositivi medico diagnostici in vitro (IVD)</t>
  </si>
  <si>
    <t>BA0240</t>
  </si>
  <si>
    <t>Prodotti dietetici</t>
  </si>
  <si>
    <t>BA0250</t>
  </si>
  <si>
    <t>Materiali per la profilassi (vaccini)</t>
  </si>
  <si>
    <t>BA0260</t>
  </si>
  <si>
    <t>Prodotti chimici</t>
  </si>
  <si>
    <t>BA0270</t>
  </si>
  <si>
    <t>Materiali e prodotti per uso veterinario</t>
  </si>
  <si>
    <t>BA0280</t>
  </si>
  <si>
    <t>Altri beni e prodotti sanitari</t>
  </si>
  <si>
    <t>BA0290</t>
  </si>
  <si>
    <t>BA0300</t>
  </si>
  <si>
    <t>BA0301</t>
  </si>
  <si>
    <t>BA0303</t>
  </si>
  <si>
    <t>BA0304</t>
  </si>
  <si>
    <t>BA0305</t>
  </si>
  <si>
    <t>BA0306</t>
  </si>
  <si>
    <t>BA0307</t>
  </si>
  <si>
    <t>BA0308</t>
  </si>
  <si>
    <t>BA0310</t>
  </si>
  <si>
    <t>Prodotti alimentari</t>
  </si>
  <si>
    <t>BA0320</t>
  </si>
  <si>
    <t>Materiali di guardaroba, di pulizia e di convivenza in genere</t>
  </si>
  <si>
    <t>BA0330</t>
  </si>
  <si>
    <t>Combustibili, carburanti e lubrificanti</t>
  </si>
  <si>
    <t>BA0340</t>
  </si>
  <si>
    <t>BA0350</t>
  </si>
  <si>
    <t>Cancelleria e stampati</t>
  </si>
  <si>
    <t>Materiali di consumo per l'informatica</t>
  </si>
  <si>
    <t>Materiale didattico, audiovisivo e fotografico</t>
  </si>
  <si>
    <t>BA0360</t>
  </si>
  <si>
    <t>Materiali ed accessori per beni sanitari</t>
  </si>
  <si>
    <t>Materiali ed accessori per beni non sanitari</t>
  </si>
  <si>
    <t>Altri beni e prodotti non sanitari</t>
  </si>
  <si>
    <t>BA0370</t>
  </si>
  <si>
    <t>BA0380</t>
  </si>
  <si>
    <t>BA0390</t>
  </si>
  <si>
    <t>BA0400</t>
  </si>
  <si>
    <t>BA0410</t>
  </si>
  <si>
    <t>BA0420</t>
  </si>
  <si>
    <t>BA0430</t>
  </si>
  <si>
    <t>BA0440</t>
  </si>
  <si>
    <t>BA0450</t>
  </si>
  <si>
    <t>Compensi fissi  Conv. per ass. guardia medica festiva e notturna</t>
  </si>
  <si>
    <t>Compensi fissi  Conv. per emergenza sanitaria territoriale</t>
  </si>
  <si>
    <t>Compensi fissi Conv. per ass. guardia medica turistica</t>
  </si>
  <si>
    <t>Compensi da accordi regionali Conv. per ass. guardia medica festiva e notturna</t>
  </si>
  <si>
    <t xml:space="preserve">Compensi da accordi regionali Conv. per emergenza sanitaria territoriale </t>
  </si>
  <si>
    <t>Compensi da accordi aziendali Conv. per ass. guardia medica festiva e notturna</t>
  </si>
  <si>
    <t xml:space="preserve">Compensi da accordi aziendali Conv. per emergenza sanitaria territoriale </t>
  </si>
  <si>
    <t>Premi assicurativi malattia Conv. per ass. guardia medica festiva e notturna</t>
  </si>
  <si>
    <t>Premi assicurativi malattia Conv. per emergenza sanitaria territoriale</t>
  </si>
  <si>
    <t>Premi assicurativi malattia  Conv. per ass. guardia medica turistica</t>
  </si>
  <si>
    <t>Oneri sociali Conv. per ass. guardia medica festiva e notturna</t>
  </si>
  <si>
    <t>Oneri sociali Conv. per emergenza sanitaria territoriale</t>
  </si>
  <si>
    <t>Oneri sociali  Conv. per ass. guardia medica turistica</t>
  </si>
  <si>
    <t>BA0460</t>
  </si>
  <si>
    <t>Medicina fiscale</t>
  </si>
  <si>
    <t>BA0470</t>
  </si>
  <si>
    <t>BA0480</t>
  </si>
  <si>
    <t>BA0490</t>
  </si>
  <si>
    <t>BA0500</t>
  </si>
  <si>
    <t>Prodotti farmaceutici e galenici</t>
  </si>
  <si>
    <t>Contributi farmacie rurali ed Enpaf</t>
  </si>
  <si>
    <t>BA0510</t>
  </si>
  <si>
    <t>BA0520</t>
  </si>
  <si>
    <t>BA0530</t>
  </si>
  <si>
    <t>BA0540</t>
  </si>
  <si>
    <t>Acquisto di prestazioni ambulatoriali e diagnostiche regionali</t>
  </si>
  <si>
    <t>Acquisto di prestazioni ambulatoriali e diagnostiche regionali fatturate</t>
  </si>
  <si>
    <t>Prestazioni di pronto soccorso  non seguite da ricovero - da pubblico (Aziende sanitarie pubbliche della Regione)</t>
  </si>
  <si>
    <t>BA0541</t>
  </si>
  <si>
    <t>BA0550</t>
  </si>
  <si>
    <t>Prestazioni di pronto soccorso  non seguite da ricovero - da pubblico (altri soggetti pubbl. della Regione)</t>
  </si>
  <si>
    <t>BA0551</t>
  </si>
  <si>
    <t>BA0560</t>
  </si>
  <si>
    <t>Acquisto di prestazioni ambulatoriali e diagnostiche extraregione in compensazione</t>
  </si>
  <si>
    <t>Acquisto di prestazioni ambulatoriali e diagnostiche extraregione  fatturate</t>
  </si>
  <si>
    <t>Prestazioni di pronto soccorso  non seguite da ricovero - da pubblico (Extraregione)</t>
  </si>
  <si>
    <t>BA0561</t>
  </si>
  <si>
    <t>BA0570</t>
  </si>
  <si>
    <t>BA0580</t>
  </si>
  <si>
    <t>Servizi sanitari per assistenza specialistica da IRCCS privati e Policlinici privati</t>
  </si>
  <si>
    <t>BA0590</t>
  </si>
  <si>
    <t>BA0591</t>
  </si>
  <si>
    <t>Servizi sanitari per assistenza specialistica da Ospedali Classificati privati</t>
  </si>
  <si>
    <t>BA0600</t>
  </si>
  <si>
    <t>Servizi sanitari per prestazioni di pronto soccorso non seguite da ricovero - da Ospedali Classificati privati</t>
  </si>
  <si>
    <t>BA0601</t>
  </si>
  <si>
    <t>Servizi sanitari per assistenza specialistica da Case di Cura private</t>
  </si>
  <si>
    <t>BA0610</t>
  </si>
  <si>
    <t>Servizi sanitari per prestazioni di pronto soccorso non seguite da ricovero - da Case di Cura private</t>
  </si>
  <si>
    <t>BA0611</t>
  </si>
  <si>
    <t>Servizi sanitari per assistenza specialistica da altri privati</t>
  </si>
  <si>
    <t>BA0620</t>
  </si>
  <si>
    <t>Servizi sanitari per prestazioni di pronto soccorso non seguite da ricovero - da altri privati</t>
  </si>
  <si>
    <t>BA0621</t>
  </si>
  <si>
    <t>BA0630</t>
  </si>
  <si>
    <t>Servizi sanitari per prestazioni di pronto soccorso non seguite da ricovero - da privato per cittadini non residenti - Extraregione (mobilità attiva in compensazione)</t>
  </si>
  <si>
    <t>BA0631</t>
  </si>
  <si>
    <t>BA0640</t>
  </si>
  <si>
    <t>BA0650</t>
  </si>
  <si>
    <t>BA0660</t>
  </si>
  <si>
    <t>BA0670</t>
  </si>
  <si>
    <t>BA0680</t>
  </si>
  <si>
    <t>BA0690</t>
  </si>
  <si>
    <t>BA0700</t>
  </si>
  <si>
    <t>BA0710</t>
  </si>
  <si>
    <t>BA0720</t>
  </si>
  <si>
    <t>BA0730</t>
  </si>
  <si>
    <t>BA0740</t>
  </si>
  <si>
    <t>AFIR farmacie convenzionate</t>
  </si>
  <si>
    <t>Fornitura ausilii per incontinenti</t>
  </si>
  <si>
    <t>Ossigeno terapia domiciliare</t>
  </si>
  <si>
    <t>AFIR altro</t>
  </si>
  <si>
    <t>BA0760</t>
  </si>
  <si>
    <t>BA0770</t>
  </si>
  <si>
    <t>BA0780</t>
  </si>
  <si>
    <t>BA0790</t>
  </si>
  <si>
    <t>Assist. Protesica indiretta art. 26, c. 3 L. 833/78 e DM 2/3/84</t>
  </si>
  <si>
    <t>Servizio supporto gestione assistenza protesica</t>
  </si>
  <si>
    <t>BA0800</t>
  </si>
  <si>
    <t>BA0810</t>
  </si>
  <si>
    <t>Acquisto di prestazioni in regime di ricovero (DRG) regionali</t>
  </si>
  <si>
    <t>Acquisto di prestazioni fatturate in regime di ricovero regionali</t>
  </si>
  <si>
    <t>BA0820</t>
  </si>
  <si>
    <t>BA0830</t>
  </si>
  <si>
    <t>Acquisto di prestazioni in regime di ricovero (DRG) extra regionali</t>
  </si>
  <si>
    <t>Acquisto di prestazioni fatturate in regime di ricovero extra regionali</t>
  </si>
  <si>
    <t>BA0840</t>
  </si>
  <si>
    <t>Servizi sanitari per assistenza ospedaliera da IRCCS privati e Policlinici privati</t>
  </si>
  <si>
    <t>BA0850</t>
  </si>
  <si>
    <t>Servizi sanitari per assistenza ospedaliera da Ospedali Classificati privati</t>
  </si>
  <si>
    <t>BA0860</t>
  </si>
  <si>
    <t>Servizi sanitari per assistenza ospedaliera da Case di Cura private</t>
  </si>
  <si>
    <t>BA0870</t>
  </si>
  <si>
    <t>Servizi sanitari per assistenza ospedaliera da altri privati</t>
  </si>
  <si>
    <t>BA0880</t>
  </si>
  <si>
    <t>BA0890</t>
  </si>
  <si>
    <t>BA0900</t>
  </si>
  <si>
    <t>BA0910</t>
  </si>
  <si>
    <t>BA0920</t>
  </si>
  <si>
    <t>BA0930</t>
  </si>
  <si>
    <t>BA0940</t>
  </si>
  <si>
    <t>BA0950</t>
  </si>
  <si>
    <t>BA0960</t>
  </si>
  <si>
    <t>BA0970</t>
  </si>
  <si>
    <t>Rimborso costo farmaci</t>
  </si>
  <si>
    <t>Servizio di distribuzione</t>
  </si>
  <si>
    <t>BA0980</t>
  </si>
  <si>
    <t>BA0990</t>
  </si>
  <si>
    <t>BA1000</t>
  </si>
  <si>
    <t>BA1010</t>
  </si>
  <si>
    <t>BA1020</t>
  </si>
  <si>
    <t>BA1030</t>
  </si>
  <si>
    <t>BA1040</t>
  </si>
  <si>
    <t>BA1050</t>
  </si>
  <si>
    <t>BA1060</t>
  </si>
  <si>
    <t>BA1070</t>
  </si>
  <si>
    <t>BA1080</t>
  </si>
  <si>
    <t>BA1090</t>
  </si>
  <si>
    <t>BA1100</t>
  </si>
  <si>
    <t>BA1110</t>
  </si>
  <si>
    <t>BA1120</t>
  </si>
  <si>
    <t>BA1130</t>
  </si>
  <si>
    <t>Trasporti primari (emergenza)</t>
  </si>
  <si>
    <t>Trasporti secondari</t>
  </si>
  <si>
    <t>Elisoccorso</t>
  </si>
  <si>
    <t>Trasporti nefropatici</t>
  </si>
  <si>
    <t>BA1140</t>
  </si>
  <si>
    <t>BA1150</t>
  </si>
  <si>
    <t>Assistenza domiciliare integrata (ADI)</t>
  </si>
  <si>
    <t>BA1151</t>
  </si>
  <si>
    <t>BA1152</t>
  </si>
  <si>
    <t>BA1160</t>
  </si>
  <si>
    <t>RSA esterne</t>
  </si>
  <si>
    <t>Rimborso per assistenza sanitaria in strutture residenziali e semi residenziali per anziani</t>
  </si>
  <si>
    <t>Abbattimento rette anziani non autosufficienti</t>
  </si>
  <si>
    <t>Altre prestazioni  da pubblico (altri soggetti pubblici della Regione)</t>
  </si>
  <si>
    <t>BA1161</t>
  </si>
  <si>
    <t>BA1170</t>
  </si>
  <si>
    <t>BA1180</t>
  </si>
  <si>
    <t>Conv. per ass. ostetrica ed infermieristica</t>
  </si>
  <si>
    <t>Conv. per ass. domiciliare -ADI</t>
  </si>
  <si>
    <t>Convenzioni per attività di consultorio familiare</t>
  </si>
  <si>
    <t>Altre prestazioni da privato (intraregionale)</t>
  </si>
  <si>
    <t>BA1190</t>
  </si>
  <si>
    <t>Altre prestazioni  da privato (extraregionale)</t>
  </si>
  <si>
    <t>BA1200</t>
  </si>
  <si>
    <t>Compartecipazione al personale per att. libero professionale intramoenia - Area ospedaliera</t>
  </si>
  <si>
    <t>BA1210</t>
  </si>
  <si>
    <t>Compartecipazione al personale per att. libero professionale intramoenia- Area specialistica</t>
  </si>
  <si>
    <t>BA1220</t>
  </si>
  <si>
    <t>Compartecipazione al personale per att. libero professionale intramoenia - Area sanità pubblica</t>
  </si>
  <si>
    <t>BA1230</t>
  </si>
  <si>
    <t>BA1240</t>
  </si>
  <si>
    <t>Consulenze a favore di terzi, rimborsate Dirigenza medica e veterinaria</t>
  </si>
  <si>
    <t>Consulenze a favore di terzi, rimborsate Dirigenza sanitaria e delle professioni sanitarie</t>
  </si>
  <si>
    <t>Consulenze a favore di terzi, rimborsate Dirigenza medica universitaria</t>
  </si>
  <si>
    <t>BA1250</t>
  </si>
  <si>
    <t>BA1260</t>
  </si>
  <si>
    <t>Consulenze a favore di terzi, rimborsate Dirigenza ruolo professionale</t>
  </si>
  <si>
    <t>Consulenze a favore di terzi, rimborsate Comparto ruolo sanitario</t>
  </si>
  <si>
    <t>Consulenze a favore di terzi, rimborsate Comparto ruolo professionale</t>
  </si>
  <si>
    <t>Consulenze a favore di terzi, rimborsate Comparto ruolo tecnico</t>
  </si>
  <si>
    <t>Personale di supporto diretto e indiretto</t>
  </si>
  <si>
    <t>Quota di perequazione</t>
  </si>
  <si>
    <t>BA1270</t>
  </si>
  <si>
    <t>BA1280</t>
  </si>
  <si>
    <t>Contributi ad associazioni di volontariato</t>
  </si>
  <si>
    <t>BA1290</t>
  </si>
  <si>
    <t>Rimborsi per cure all'estero</t>
  </si>
  <si>
    <t>BA1300</t>
  </si>
  <si>
    <t>Contributi a società partecipate e/o enti dipendenti della Regione</t>
  </si>
  <si>
    <t>BA1310</t>
  </si>
  <si>
    <t>Contributo Legge 210/92</t>
  </si>
  <si>
    <t>BA1320</t>
  </si>
  <si>
    <t>Altri rimborsi, assegni e contributi</t>
  </si>
  <si>
    <t>BA1330</t>
  </si>
  <si>
    <t>Rimborsi per ricoveri in Italia</t>
  </si>
  <si>
    <t>Rimborsi per altra assistenza sanitaria</t>
  </si>
  <si>
    <t>Contributi ai nefropatici</t>
  </si>
  <si>
    <t>Contributi ai donatori di sangue lavoratori</t>
  </si>
  <si>
    <t>Altri contributi agli assistiti</t>
  </si>
  <si>
    <t>Altri contributi per attività socio - assistenziale</t>
  </si>
  <si>
    <t>Contributi ad enti</t>
  </si>
  <si>
    <t>Rimborsi per responsabilità civile</t>
  </si>
  <si>
    <t>Rimborsi per attività delegate della Regione</t>
  </si>
  <si>
    <t>BA1340</t>
  </si>
  <si>
    <t>Rimborsi per attività delegate della Regione (SOVRAZIENDALI)</t>
  </si>
  <si>
    <t>Altri rimborsi, assegni e contributi v/Aziende sanitarie pubbliche della Regione</t>
  </si>
  <si>
    <t>Rimborsi, assegni e contributi v/Regione - GSA</t>
  </si>
  <si>
    <t>BA1341</t>
  </si>
  <si>
    <t>BA1350</t>
  </si>
  <si>
    <t>Consulenze sanitarie e sociosan. da Aziende sanitarie pubbliche della Regione</t>
  </si>
  <si>
    <t>BA1360</t>
  </si>
  <si>
    <t>Consulenze sanitarie e sociosanit. da terzi - Altri soggetti pubblici</t>
  </si>
  <si>
    <t>BA1370</t>
  </si>
  <si>
    <t>BA1380</t>
  </si>
  <si>
    <t>Consulenze sanitarie da privato - articolo 55, comma 2, CCNL 8 giugno 2000</t>
  </si>
  <si>
    <t>BA1390</t>
  </si>
  <si>
    <t>BA1400</t>
  </si>
  <si>
    <t>Compensi diretti per prestazioni aggiuntive al personale del comparto</t>
  </si>
  <si>
    <t>Consulenze sanitarie e sociosanitarie da privati</t>
  </si>
  <si>
    <t>Oneri sociali su consulenze sanitarie e sociosanitarie da privato</t>
  </si>
  <si>
    <t>BA1410</t>
  </si>
  <si>
    <t>Personale esterno con contratto di diritto privato - area sanitaria</t>
  </si>
  <si>
    <t>Costo contrattisti - area sanitaria</t>
  </si>
  <si>
    <t>Costo contrattisti - ricerca corrente</t>
  </si>
  <si>
    <t>Costo contrattisti - ricerca finalizzata</t>
  </si>
  <si>
    <t>BA1420</t>
  </si>
  <si>
    <t>BA1430</t>
  </si>
  <si>
    <t>BA1440</t>
  </si>
  <si>
    <t>Costo del personale tirocinante - area sanitaria</t>
  </si>
  <si>
    <t>Costo borsisti - area sanitaria</t>
  </si>
  <si>
    <t>Costo borsisti - ricerca corrente</t>
  </si>
  <si>
    <t>Costo borsisti - ricerca finalizzata</t>
  </si>
  <si>
    <t>Indennità per commissioni sanitarie</t>
  </si>
  <si>
    <t>Compensi ai docenti</t>
  </si>
  <si>
    <t>Assegni studio agli allievi</t>
  </si>
  <si>
    <t>Altre collaborazioni e prestazioni di lavoro - area sanitaria</t>
  </si>
  <si>
    <t>BA1450</t>
  </si>
  <si>
    <t>Rimborso oneri stipendiali personale sanitario in comando da Aziende sanitarie pubbliche della Regione</t>
  </si>
  <si>
    <t>BA1460</t>
  </si>
  <si>
    <t>Rimborso oneri stipendiali personale sanitario in comando da Regioni, soggetti pubblici e da Università</t>
  </si>
  <si>
    <t>BA1470</t>
  </si>
  <si>
    <t>Rimborso oneri stipendiali personale sanitario in comando da aziende di altre Regioni (Extraregione)</t>
  </si>
  <si>
    <t>BA1480</t>
  </si>
  <si>
    <t>BA1490</t>
  </si>
  <si>
    <t>Altri servizi sanitari e sociosanitari a rilevanza sanitaria da pubblico - Aziende sanitarie pubbliche della Regione</t>
  </si>
  <si>
    <t>BA1500</t>
  </si>
  <si>
    <t>Altri servizi sanitari e sociosanitari  a rilevanza sanitaria da pubblico - Altri soggetti pubblici della Regione</t>
  </si>
  <si>
    <t>BA1510</t>
  </si>
  <si>
    <t>Altri servizi sanitari e sociosanitari a rilevanza sanitaria da pubblico (Extraregione)</t>
  </si>
  <si>
    <t>BA1520</t>
  </si>
  <si>
    <t>Altri servizi sanitari da privato</t>
  </si>
  <si>
    <t>BA1530</t>
  </si>
  <si>
    <t>Compensi per sperimentazioni cliniche</t>
  </si>
  <si>
    <t>Costi per servizi sanitari - Mobilità internazionale passiva</t>
  </si>
  <si>
    <t>BA1540</t>
  </si>
  <si>
    <t>Costi per servizi sanitari - Mobilità internazionale passiva rilevata dalle ASL</t>
  </si>
  <si>
    <t>BA1541</t>
  </si>
  <si>
    <t>Costi per prestazioni sanitarie erogate da aziende sanitarie estere (fatturate direttamente)</t>
  </si>
  <si>
    <t>BA1542</t>
  </si>
  <si>
    <t>BA1550</t>
  </si>
  <si>
    <t>Costi GSA per differenziale saldo mobilità interregionale</t>
  </si>
  <si>
    <t>BA1560</t>
  </si>
  <si>
    <t>BA1570</t>
  </si>
  <si>
    <t>Lavanderia</t>
  </si>
  <si>
    <t>BA1580</t>
  </si>
  <si>
    <t>Pulizia</t>
  </si>
  <si>
    <t>BA1590</t>
  </si>
  <si>
    <t>BA1600</t>
  </si>
  <si>
    <t>Mensa dipendenti</t>
  </si>
  <si>
    <t>BA1601</t>
  </si>
  <si>
    <t>Mensa degenti</t>
  </si>
  <si>
    <t>BA1602</t>
  </si>
  <si>
    <t>Riscaldamento</t>
  </si>
  <si>
    <t>BA1610</t>
  </si>
  <si>
    <t>BA1620</t>
  </si>
  <si>
    <t>Servizio informatico sanitario regionale (SISR)</t>
  </si>
  <si>
    <t>Elaborazione ricette prescrizioni</t>
  </si>
  <si>
    <t>Altri servizi di assistenza informatica</t>
  </si>
  <si>
    <t>Servizi trasporti (non sanitari)</t>
  </si>
  <si>
    <t>BA1630</t>
  </si>
  <si>
    <t>Smaltimento rifiuti</t>
  </si>
  <si>
    <t>BA1640</t>
  </si>
  <si>
    <t>BA1650</t>
  </si>
  <si>
    <t>Spese telefoniche</t>
  </si>
  <si>
    <t>Internet</t>
  </si>
  <si>
    <t>Utenze elettricità</t>
  </si>
  <si>
    <t>BA1660</t>
  </si>
  <si>
    <t>Altre utenze</t>
  </si>
  <si>
    <t>BA1670</t>
  </si>
  <si>
    <t>Acqua</t>
  </si>
  <si>
    <t>Gas</t>
  </si>
  <si>
    <t>Canoni radiotelevisivi</t>
  </si>
  <si>
    <t>Banche dati</t>
  </si>
  <si>
    <t>BA1680</t>
  </si>
  <si>
    <t>BA1690</t>
  </si>
  <si>
    <t>Premi di assicurazione - Altri premi assicurativi</t>
  </si>
  <si>
    <t>BA1700</t>
  </si>
  <si>
    <t>BA1710</t>
  </si>
  <si>
    <t>Altri servizi non sanitari da pubblico (Aziende sanitarie pubbliche della Regione)</t>
  </si>
  <si>
    <t>BA1720</t>
  </si>
  <si>
    <t>BA1730</t>
  </si>
  <si>
    <t>Altri servizi non sanitari da pubblico</t>
  </si>
  <si>
    <t>Altri servizi socio - assistenziali da pubblico</t>
  </si>
  <si>
    <t>Altri servizi non sanitari da privato</t>
  </si>
  <si>
    <t>BA1740</t>
  </si>
  <si>
    <t>Servizi di vigilanza</t>
  </si>
  <si>
    <t>Servizi religiosi</t>
  </si>
  <si>
    <t>Spese bancarie</t>
  </si>
  <si>
    <t>Spese di incasso</t>
  </si>
  <si>
    <t>Spese di rappresentanza</t>
  </si>
  <si>
    <t>Pubblicità e inserzioni</t>
  </si>
  <si>
    <t>Altre spese legali</t>
  </si>
  <si>
    <t>Spese postali</t>
  </si>
  <si>
    <t>Bolli e marche</t>
  </si>
  <si>
    <t>Abbonamenti e riviste</t>
  </si>
  <si>
    <t>Altre spese generali e amministrative</t>
  </si>
  <si>
    <t>Rimborsi spese personale dipendente</t>
  </si>
  <si>
    <t>Altri rimborsi spese</t>
  </si>
  <si>
    <t>Altri servizi socio - assistenziali da privato</t>
  </si>
  <si>
    <t>BA1750</t>
  </si>
  <si>
    <t>Consulenze non sanitarie da Aziende sanitarie pubbliche della Regione</t>
  </si>
  <si>
    <t>BA1760</t>
  </si>
  <si>
    <t>Consulenze non sanitarie da Terzi - Altri soggetti pubblici</t>
  </si>
  <si>
    <t>BA1770</t>
  </si>
  <si>
    <t>BA1780</t>
  </si>
  <si>
    <t>BA1790</t>
  </si>
  <si>
    <t>Consulenze fiscali</t>
  </si>
  <si>
    <t>Consulenze amministrative</t>
  </si>
  <si>
    <t>Consulenze tecniche</t>
  </si>
  <si>
    <t>Consulenze legali</t>
  </si>
  <si>
    <t>Altre consulenze non sanitarie da privato</t>
  </si>
  <si>
    <t>Collaborazioni coordinate e continuative non sanitarie da privato</t>
  </si>
  <si>
    <t>BA1800</t>
  </si>
  <si>
    <t>BA1810</t>
  </si>
  <si>
    <t>BA1820</t>
  </si>
  <si>
    <t>BA1830</t>
  </si>
  <si>
    <t>Costo del personale tirocinante - area non sanitaria</t>
  </si>
  <si>
    <t>Personale esterno con contratto di diritto privato - area non sanitaria</t>
  </si>
  <si>
    <t>Costo borsisti - area non sanitaria</t>
  </si>
  <si>
    <t>Indennità per commissioni non sanitarie</t>
  </si>
  <si>
    <t>BA1831</t>
  </si>
  <si>
    <t>BA1840</t>
  </si>
  <si>
    <t>Rimborso oneri stipendiali personale non sanitario in comando da Aziende sanitarie pubbliche della Regione</t>
  </si>
  <si>
    <t>BA1850</t>
  </si>
  <si>
    <t>Rimborso oneri stipendiali personale non sanitario in comando da Regione, soggetti pubblici e da Università</t>
  </si>
  <si>
    <t>BA1860</t>
  </si>
  <si>
    <t>Rimborso oneri stipendiali personale non sanitario in comando da aziende di altre Regioni (Extraregione)</t>
  </si>
  <si>
    <t>BA1870</t>
  </si>
  <si>
    <t>BA1880</t>
  </si>
  <si>
    <t>Formazione (esternalizzata e non) da pubblico</t>
  </si>
  <si>
    <t>BA1890</t>
  </si>
  <si>
    <t>Formazione (esternalizzata e non) da privato</t>
  </si>
  <si>
    <t>BA1900</t>
  </si>
  <si>
    <t>Manutenzione e riparazione ai fabbricati e loro pertinenze</t>
  </si>
  <si>
    <t>BA1920</t>
  </si>
  <si>
    <t>BA1930</t>
  </si>
  <si>
    <t>Impianti di trasmissione dati e telefonia</t>
  </si>
  <si>
    <t>Impiantistica varia</t>
  </si>
  <si>
    <t>Altre manutenzione e riparazione agli impianti e macchinari</t>
  </si>
  <si>
    <t>Manutenzione e riparazione alle attrezzature sanitarie e scientifiche</t>
  </si>
  <si>
    <t>BA1940</t>
  </si>
  <si>
    <t>Manutenzione e riparazione ai mobili e arredi</t>
  </si>
  <si>
    <t>BA1950</t>
  </si>
  <si>
    <t>Manutenzione e riparazione agli automezzi</t>
  </si>
  <si>
    <t>BA1960</t>
  </si>
  <si>
    <t>Altre manutenzioni e riparazioni</t>
  </si>
  <si>
    <t>BA1970</t>
  </si>
  <si>
    <t>Attrezzature informatiche</t>
  </si>
  <si>
    <t>Software</t>
  </si>
  <si>
    <t>Manutenzioni e riparazioni da Aziende sanitarie pubbliche della Regione</t>
  </si>
  <si>
    <t>BA1980</t>
  </si>
  <si>
    <t>BA1990</t>
  </si>
  <si>
    <t>BA2000</t>
  </si>
  <si>
    <t>Locazioni passive</t>
  </si>
  <si>
    <t>Spese condominiali</t>
  </si>
  <si>
    <t>BA2010</t>
  </si>
  <si>
    <t>Canoni di noleggio - area sanitaria</t>
  </si>
  <si>
    <t>BA2020</t>
  </si>
  <si>
    <t>BA2030</t>
  </si>
  <si>
    <t>Canoni hardware e software</t>
  </si>
  <si>
    <t>Canoni fotocopiatrici</t>
  </si>
  <si>
    <t>Canoni noleggio automezzi</t>
  </si>
  <si>
    <t>Canoni noleggio altro</t>
  </si>
  <si>
    <t>BA2040</t>
  </si>
  <si>
    <t>BA2050</t>
  </si>
  <si>
    <t>BA2060</t>
  </si>
  <si>
    <t>Canoni di project financing</t>
  </si>
  <si>
    <t>BA2061</t>
  </si>
  <si>
    <t>Locazioni e noleggi da Aziende sanitarie pubbliche della Regione</t>
  </si>
  <si>
    <t>BA2070</t>
  </si>
  <si>
    <t>BA2090</t>
  </si>
  <si>
    <t>BA2100</t>
  </si>
  <si>
    <t>BA2110</t>
  </si>
  <si>
    <t>BA2120</t>
  </si>
  <si>
    <t>BA2130</t>
  </si>
  <si>
    <t>Costo del personale dirigente medico - altro</t>
  </si>
  <si>
    <t>BA2140</t>
  </si>
  <si>
    <t>BA2150</t>
  </si>
  <si>
    <t>BA2160</t>
  </si>
  <si>
    <t>BA2170</t>
  </si>
  <si>
    <t>BA2180</t>
  </si>
  <si>
    <t>BA2190</t>
  </si>
  <si>
    <t>BA2200</t>
  </si>
  <si>
    <t>BA2210</t>
  </si>
  <si>
    <t>Costo del personale comparto ruolo sanitario - altro</t>
  </si>
  <si>
    <t>BA2220</t>
  </si>
  <si>
    <t>BA2230</t>
  </si>
  <si>
    <t>BA2240</t>
  </si>
  <si>
    <t>BA2250</t>
  </si>
  <si>
    <t>BA2260</t>
  </si>
  <si>
    <t>Costo del personale dirigente ruolo professionale - altro</t>
  </si>
  <si>
    <t>BA2270</t>
  </si>
  <si>
    <t>BA2280</t>
  </si>
  <si>
    <t>BA2290</t>
  </si>
  <si>
    <t>BA2300</t>
  </si>
  <si>
    <t>Costo del personale comparto ruolo professionale - altro</t>
  </si>
  <si>
    <t>BA2310</t>
  </si>
  <si>
    <t>BA2320</t>
  </si>
  <si>
    <t>BA2330</t>
  </si>
  <si>
    <t>BA2340</t>
  </si>
  <si>
    <t>BA2350</t>
  </si>
  <si>
    <t>Costo del personale dirigente ruolo tecnico - altro</t>
  </si>
  <si>
    <t>BA2360</t>
  </si>
  <si>
    <t>BA2370</t>
  </si>
  <si>
    <t>BA2380</t>
  </si>
  <si>
    <t>BA2390</t>
  </si>
  <si>
    <t>Costo del personale comparto ruolo tecnico - altro</t>
  </si>
  <si>
    <t>BA2400</t>
  </si>
  <si>
    <t>BA2410</t>
  </si>
  <si>
    <t>BA2420</t>
  </si>
  <si>
    <t>BA2430</t>
  </si>
  <si>
    <t>BA2440</t>
  </si>
  <si>
    <t>Costo del personale dirigente ruolo amministrativo - altro</t>
  </si>
  <si>
    <t>BA2450</t>
  </si>
  <si>
    <t>BA2460</t>
  </si>
  <si>
    <t>BA2470</t>
  </si>
  <si>
    <t>BA2480</t>
  </si>
  <si>
    <t>Costo del personale comparto ruolo amministrativo - altro</t>
  </si>
  <si>
    <t>BA2490</t>
  </si>
  <si>
    <t>BA2500</t>
  </si>
  <si>
    <t>BA2510</t>
  </si>
  <si>
    <t>Imposte di registro</t>
  </si>
  <si>
    <t>Imposte di bollo</t>
  </si>
  <si>
    <t>Tasse di concessione governative</t>
  </si>
  <si>
    <t>Imposte comunali</t>
  </si>
  <si>
    <t>Tasse di circolazione automezzi</t>
  </si>
  <si>
    <t>Permessi di transito e sosta</t>
  </si>
  <si>
    <t>Imposte e tasse diverse</t>
  </si>
  <si>
    <t>Perdite su crediti</t>
  </si>
  <si>
    <t>BA2520</t>
  </si>
  <si>
    <t>Altri oneri diversi di gestione</t>
  </si>
  <si>
    <t>BA2530</t>
  </si>
  <si>
    <t>BA2540</t>
  </si>
  <si>
    <t>Compensi agli organi direttivi e di indirizzo</t>
  </si>
  <si>
    <t>Altri compensi Organi direttivi e di indirizzo</t>
  </si>
  <si>
    <t>Compensi al collegio sindacale</t>
  </si>
  <si>
    <t>Altri compensi Collegio sindacale</t>
  </si>
  <si>
    <t>Compensi ad altri organismi</t>
  </si>
  <si>
    <t>Altri compensi ad altri organismi</t>
  </si>
  <si>
    <t>BA2550</t>
  </si>
  <si>
    <t>Premi di assicurazione personale dipendente</t>
  </si>
  <si>
    <t>Contravvenzioni e sanzioni amministrative</t>
  </si>
  <si>
    <t>Altri oneri diversi di gestione da Aziende sanitarie pubbliche della Regione</t>
  </si>
  <si>
    <t>BA2551</t>
  </si>
  <si>
    <t>Altri oneri diversi di gestione - per Autoassicurazione</t>
  </si>
  <si>
    <t>BA2552</t>
  </si>
  <si>
    <t>BA2570</t>
  </si>
  <si>
    <t>Ammortamento Costi di impianto e ampliamento</t>
  </si>
  <si>
    <t>Ammortamento Costi di ricerca, sviluppo</t>
  </si>
  <si>
    <t>Ammortamento Diritti di brevetto e diritti di utilizzazione delle opere d'ingegno altro</t>
  </si>
  <si>
    <t>Ammortamento Concessioni, licenze, marchi e diritti simili</t>
  </si>
  <si>
    <t>Ammortamento Migliorie su beni di terzi</t>
  </si>
  <si>
    <t>Ammortamento Pubblicità</t>
  </si>
  <si>
    <t>Ammortamento altre immobilizzazioni immateriali</t>
  </si>
  <si>
    <t>BA2580</t>
  </si>
  <si>
    <t>BA2590</t>
  </si>
  <si>
    <t>Ammortamenti fabbricati non strumentali (disponibili)</t>
  </si>
  <si>
    <t>BA2600</t>
  </si>
  <si>
    <t>Ammortamenti fabbricati strumentali (indisponibili)</t>
  </si>
  <si>
    <t>BA2610</t>
  </si>
  <si>
    <t>BA2620</t>
  </si>
  <si>
    <t>Ammortamento Impianti e macchinari</t>
  </si>
  <si>
    <t>Ammortamento Attrezzature sanitarie e scientifiche</t>
  </si>
  <si>
    <t>Ammortamento mobili e arredi</t>
  </si>
  <si>
    <t>Ammortamento automezzi</t>
  </si>
  <si>
    <t>Ammortamento altre immobilizzazioni materiali</t>
  </si>
  <si>
    <t>BA2630</t>
  </si>
  <si>
    <t>BA2640</t>
  </si>
  <si>
    <t>Svalutazione delle immobilizzazioni immateriali</t>
  </si>
  <si>
    <t>Svalutazione costi di impianto e di ampliamento</t>
  </si>
  <si>
    <t>Svalutazione costi di ricerca e sviluppo</t>
  </si>
  <si>
    <t>Svalutazione diritti di brevetto e diritti di utilizzazione delle opere d'ingegno</t>
  </si>
  <si>
    <t>Svalutazione altre immobilizzazioni immateriali</t>
  </si>
  <si>
    <t>Svalutazione delle immobilizzazioni materiali</t>
  </si>
  <si>
    <t>Svalutazione terreni disponibili</t>
  </si>
  <si>
    <t>Svalutazione terreni indisponibili</t>
  </si>
  <si>
    <t>Svalutazione fabbricati disponibili</t>
  </si>
  <si>
    <t>Svalutazione fabbricati indisponibili</t>
  </si>
  <si>
    <t>Svalutazione impianti e macchinari</t>
  </si>
  <si>
    <t>Svalutazione attrezzature sanitarie e scientifiche</t>
  </si>
  <si>
    <t>Svalutazione mobili e arredi</t>
  </si>
  <si>
    <t>Svalutazione oggetti d'arte</t>
  </si>
  <si>
    <t>Svalutazione altre immobilizzazioni materiali</t>
  </si>
  <si>
    <t>BA2650</t>
  </si>
  <si>
    <t>Svalutazione Crediti finanziari v/Stato</t>
  </si>
  <si>
    <t>Svalutazione  Crediti finanziari v/Regione</t>
  </si>
  <si>
    <t>Svalutazione  Crediti finanziari v/partecipate</t>
  </si>
  <si>
    <t>Svalutazione  Crediti finanziari v/altri</t>
  </si>
  <si>
    <t>Svalutazione Crediti v/Stato per spesa corrente - Integrazione a norma del D.L.vo 56/2000</t>
  </si>
  <si>
    <t>Svalutazione  Crediti v/Stato per spesa corrente - FSN</t>
  </si>
  <si>
    <t>Svalutazione  Crediti v/Stato per mobilità attiva extraregionale</t>
  </si>
  <si>
    <t>Svalutazione  Crediti v/Stato per mobilità attiva internazionale</t>
  </si>
  <si>
    <t>Svalutazione  Crediti v/Stato per acconto quota fabbisogno sanitario regionale standard</t>
  </si>
  <si>
    <t>Svalutazione  Crediti v/Stato per finanziamento sanitario aggiuntivo corrente</t>
  </si>
  <si>
    <t>Svalutazione   Crediti v/Stato per spesa corrente - altro</t>
  </si>
  <si>
    <t>Svalutazione  Crediti v/Stato per finanziamenti per investimenti</t>
  </si>
  <si>
    <t>Svalutazione  Crediti v/Stato per ricerca corrente - Ministero della Salute</t>
  </si>
  <si>
    <t>Svalutazione  Crediti v/Stato per ricerca finalizzata - Ministero della Salute</t>
  </si>
  <si>
    <t>Svalutazione  Crediti v/Stato per ricerca - finanziamenti per investimenti</t>
  </si>
  <si>
    <t>Svalutazione Crediti v/prefetture</t>
  </si>
  <si>
    <t>Svalutazione  Crediti v/Regione o Provincia Autonoma per spesa corrente - IRAP</t>
  </si>
  <si>
    <t>Svalutazione  Crediti v/Regione o Provincia Autonoma per spesa corrente - Addizionale IRPEF</t>
  </si>
  <si>
    <t>Svalutazione  Crediti v/Regione o Provincia Autonoma per quota FSR</t>
  </si>
  <si>
    <t>Svalutazione   Crediti v/Regione o Provincia Autonoma per mobilità attiva intraregionale</t>
  </si>
  <si>
    <t>Svalutazione Crediti v/Regione o Provincia Autonoma per mobilità attiva extraregionale</t>
  </si>
  <si>
    <t>Svalutazione Crediti v/Regione o Provincia Autonoma per acconto quota FSR</t>
  </si>
  <si>
    <t>Svalutazione Crediti v/Regione o Provincia Autonoma per finanziamento sanitario aggiuntivo corrente LEA</t>
  </si>
  <si>
    <t>Svalutazione  Crediti v/Regione o Provincia Autonoma per finanziamento sanitario aggiuntivo corrente extra LEA</t>
  </si>
  <si>
    <t>Svalutazione Crediti v/Regione o Provincia Autonoma per spesa corrente - altro</t>
  </si>
  <si>
    <t>Svalutazione Crediti v/Regione o Provincia Autonoma per ricerca</t>
  </si>
  <si>
    <t>Svalutazione  Crediti v/Regione o Provincia Autonoma per finanziamenti per investimenti</t>
  </si>
  <si>
    <t>Svalutazione  Crediti v/Regione o Provincia Autonoma per incremento fondo dotazione</t>
  </si>
  <si>
    <t>Svalutazione Crediti v/Regione o Provincia Autonoma per ripiano perdite</t>
  </si>
  <si>
    <t>Svalutazione Crediti v/Regione per copertura debiti al 31/12/2005</t>
  </si>
  <si>
    <t>Svalutazione  Crediti v/Regione o Provincia Autonoma per ricostituzione risorse da investimenti esercizi precedenti</t>
  </si>
  <si>
    <t>Svalutazione  Crediti v/Comuni</t>
  </si>
  <si>
    <t>Svalutazione Crediti v/Aziende sanitarie pubbliche Extraregione</t>
  </si>
  <si>
    <t>Svalutazione  Crediti v/enti regionali</t>
  </si>
  <si>
    <t>Svalutazione  Crediti v/sperimentazioni gestionali</t>
  </si>
  <si>
    <t>Svalutazione  Crediti v/altre partecipate</t>
  </si>
  <si>
    <t>Svalutazione Crediti v/Erario</t>
  </si>
  <si>
    <t>Svalutazione Crediti v/clienti privati</t>
  </si>
  <si>
    <t>Svalutazione  Crediti v/gestioni liquidatorie</t>
  </si>
  <si>
    <t>Svalutazione  Crediti v/altri soggetti pubblici</t>
  </si>
  <si>
    <t>Svalutazione  Crediti v/altri soggetti pubblici per ricerca</t>
  </si>
  <si>
    <t>Svalutazione  Altri crediti diversi</t>
  </si>
  <si>
    <t>BA2660</t>
  </si>
  <si>
    <t>BA2670</t>
  </si>
  <si>
    <t>BA2671</t>
  </si>
  <si>
    <t>BA2672</t>
  </si>
  <si>
    <t>BA2673</t>
  </si>
  <si>
    <t>BA2674</t>
  </si>
  <si>
    <t>BA2675</t>
  </si>
  <si>
    <t>BA2676</t>
  </si>
  <si>
    <t>BA2677</t>
  </si>
  <si>
    <t>BA2678</t>
  </si>
  <si>
    <t>BA2680</t>
  </si>
  <si>
    <t>BA2681</t>
  </si>
  <si>
    <t>BA2682</t>
  </si>
  <si>
    <t>BA2683</t>
  </si>
  <si>
    <t>BA2684</t>
  </si>
  <si>
    <t>BA2685</t>
  </si>
  <si>
    <t>BA2686</t>
  </si>
  <si>
    <t>BA2690</t>
  </si>
  <si>
    <t>BA2700</t>
  </si>
  <si>
    <t>Accantonamenti per cause civili ed oneri processuali</t>
  </si>
  <si>
    <t>BA2710</t>
  </si>
  <si>
    <t>Accantonamenti per contenzioso personale dipendente</t>
  </si>
  <si>
    <t>BA2720</t>
  </si>
  <si>
    <t>Accantonamenti per rischi connessi all'acquisto di prestazioni sanitarie da privato</t>
  </si>
  <si>
    <t>BA2730</t>
  </si>
  <si>
    <t>Accantonamenti per copertura diretta dei rischi (autoassicurazione)</t>
  </si>
  <si>
    <t>BA2740</t>
  </si>
  <si>
    <t>Accantonamenti per franchigia assicurativa</t>
  </si>
  <si>
    <t>BA2741</t>
  </si>
  <si>
    <t>Altri accantonamenti per rischi</t>
  </si>
  <si>
    <t>BA2750</t>
  </si>
  <si>
    <t>Accantonamenti al F.do equo indennizzo</t>
  </si>
  <si>
    <t>Accantonamenti per accordi bonari</t>
  </si>
  <si>
    <t>Altri accantonamenti per interessi di mora</t>
  </si>
  <si>
    <t>BA2751</t>
  </si>
  <si>
    <t>BA2760</t>
  </si>
  <si>
    <t>Accantonamento al fondo SUMAI - Specialisti ambulatoriali</t>
  </si>
  <si>
    <t>Accantonamento al fondo SUMAI - altre professioni</t>
  </si>
  <si>
    <t>BA2770</t>
  </si>
  <si>
    <t>BA2771</t>
  </si>
  <si>
    <t>Accantonamenti per quote inutilizzate contributi da Regione e Prov. Aut. per quota F.S. vincolato</t>
  </si>
  <si>
    <t>BA2780</t>
  </si>
  <si>
    <t>Accantonamenti per quote inutilizzate contributi da soggetti pubblici (extra fondo) vincolati</t>
  </si>
  <si>
    <t>BA2790</t>
  </si>
  <si>
    <t>Accantonamenti per quote inutilizzate contributi da soggetti pubblici per ricerca</t>
  </si>
  <si>
    <t>BA2800</t>
  </si>
  <si>
    <t>BA2810</t>
  </si>
  <si>
    <t>Accantonamenti per quote inutilizzate contributi vincolati da privati - sperimentazioni</t>
  </si>
  <si>
    <t>Accantonamenti per quote inutilizzate contributi vincolati da privati - altro</t>
  </si>
  <si>
    <t>Accantonamenti per quote inutilizzate contributi da soggetti privati per ricerca</t>
  </si>
  <si>
    <t>BA2811</t>
  </si>
  <si>
    <t>Altri accantonamenti</t>
  </si>
  <si>
    <t>BA2820</t>
  </si>
  <si>
    <t>Acc. Rinnovi convenzioni MMG/PLS/MCA</t>
  </si>
  <si>
    <t>BA2840</t>
  </si>
  <si>
    <t>Acc. Rinnovi convenzioni Medici Sumai</t>
  </si>
  <si>
    <t>BA2850</t>
  </si>
  <si>
    <t>Acc. Rinnovi contratt.: dirigenza medica</t>
  </si>
  <si>
    <t>BA2860</t>
  </si>
  <si>
    <t>Acc. Rinnovi contratt.: dirigenza non medica</t>
  </si>
  <si>
    <t>BA2870</t>
  </si>
  <si>
    <t>Acc. Rinnovi contratt.: comparto</t>
  </si>
  <si>
    <t>BA2880</t>
  </si>
  <si>
    <t>Acc. per Trattamento di fine rapporto dipendenti</t>
  </si>
  <si>
    <t>BA2881</t>
  </si>
  <si>
    <t>Acc. per Trattamenti di quiescenza e simili</t>
  </si>
  <si>
    <t>BA2882</t>
  </si>
  <si>
    <t>Acc. per Fondi integrativi pensione</t>
  </si>
  <si>
    <t>BA2883</t>
  </si>
  <si>
    <t>Acc. Incentivi funzioni tecniche art. 113 D.lgs 50/2016</t>
  </si>
  <si>
    <t>BA2884</t>
  </si>
  <si>
    <t>BA2890</t>
  </si>
  <si>
    <t>CA0110</t>
  </si>
  <si>
    <t>Interessi passivi su anticipazioni di cassa</t>
  </si>
  <si>
    <t>CA0120</t>
  </si>
  <si>
    <t>Interessi passivi su mutui</t>
  </si>
  <si>
    <t>CA0130</t>
  </si>
  <si>
    <t>Altri interessi passivi</t>
  </si>
  <si>
    <t>CA0140</t>
  </si>
  <si>
    <t>Altri oneri finanziari</t>
  </si>
  <si>
    <t>CA0160</t>
  </si>
  <si>
    <t>Perdite su cambi</t>
  </si>
  <si>
    <t>CA0170</t>
  </si>
  <si>
    <t>Svalutazioni per rettifiche di valori di attività finanziarie</t>
  </si>
  <si>
    <t>DA0020</t>
  </si>
  <si>
    <t>EA0260</t>
  </si>
  <si>
    <t>Minusvalenze</t>
  </si>
  <si>
    <t>EA0270</t>
  </si>
  <si>
    <t>Altri oneri straordinari</t>
  </si>
  <si>
    <t>EA0280</t>
  </si>
  <si>
    <t>Oneri tributari da esercizi precedenti</t>
  </si>
  <si>
    <t>EA0290</t>
  </si>
  <si>
    <t>Oneri da cause civili ed oneri processuali</t>
  </si>
  <si>
    <t>EA0300</t>
  </si>
  <si>
    <t>EA0310</t>
  </si>
  <si>
    <t>EA0320</t>
  </si>
  <si>
    <t>Sopravvenienze passive v/Aziende sanitarie pubbliche relative alla mobilità intraregionale</t>
  </si>
  <si>
    <t>EA0330</t>
  </si>
  <si>
    <t>Altre sopravvenienze passive v/Aziende sanitarie pubbliche della Regione</t>
  </si>
  <si>
    <t>EA0340</t>
  </si>
  <si>
    <t>EA0350</t>
  </si>
  <si>
    <t>Sopravvenienze passive v/terzi relative alla mobilità extraregionale</t>
  </si>
  <si>
    <t>EA0360</t>
  </si>
  <si>
    <t>EA0370</t>
  </si>
  <si>
    <t>Soprav. passive v/terzi relative al personale - dirigenza medica</t>
  </si>
  <si>
    <t>EA0380</t>
  </si>
  <si>
    <t>Soprav. passive v/terzi relative al personale - dirigenza non medica</t>
  </si>
  <si>
    <t>EA0390</t>
  </si>
  <si>
    <t>Soprav. passive v/terzi relative al personale - comparto</t>
  </si>
  <si>
    <t>EA0400</t>
  </si>
  <si>
    <t>Sopravvenienze passive v/terzi relative alle convenzioni con medici di base</t>
  </si>
  <si>
    <t>EA0410</t>
  </si>
  <si>
    <t>Sopravvenienze passive v/terzi relative alle convenzioni per la specialistica</t>
  </si>
  <si>
    <t>EA0420</t>
  </si>
  <si>
    <t>Sopravvenienze passive v/terzi relative all'acquisto prestaz. sanitarie da operatori accreditati</t>
  </si>
  <si>
    <t>EA0430</t>
  </si>
  <si>
    <t>Sopravvenienze passive v/terzi relative all'acquisto di beni e servizi</t>
  </si>
  <si>
    <t>EA0440</t>
  </si>
  <si>
    <t>Altre sopravvenienze passive v/terzi</t>
  </si>
  <si>
    <t>EA0450</t>
  </si>
  <si>
    <t>EA0460</t>
  </si>
  <si>
    <t>Insussistenze passive per quote FS vincolato</t>
  </si>
  <si>
    <t>EA0461</t>
  </si>
  <si>
    <t>Insussistenze passive v/Aziende sanitarie pubbliche della Regione</t>
  </si>
  <si>
    <t>EA0470</t>
  </si>
  <si>
    <t>EA0480</t>
  </si>
  <si>
    <t>Insussistenze passive v/terzi relative alla mobilità extraregionale</t>
  </si>
  <si>
    <t>EA0490</t>
  </si>
  <si>
    <t>Insussistenze passive v/terzi relative al personale</t>
  </si>
  <si>
    <t>EA0500</t>
  </si>
  <si>
    <t>Insussistenze passive v/terzi relative alle convenzioni con medici di base</t>
  </si>
  <si>
    <t>EA0510</t>
  </si>
  <si>
    <t>Insussistenze passive v/terzi relative alle convenzioni per la specialistica</t>
  </si>
  <si>
    <t>EA0520</t>
  </si>
  <si>
    <t>Insussistenze passive v/terzi relative all'acquisto prestaz. sanitarie da operatori accreditati</t>
  </si>
  <si>
    <t>EA0530</t>
  </si>
  <si>
    <t>Insussistenze passive v/terzi relative all'acquisto di beni e servizi</t>
  </si>
  <si>
    <t>EA0540</t>
  </si>
  <si>
    <t>Altre insussistenze passive v/terzi</t>
  </si>
  <si>
    <t>EA0550</t>
  </si>
  <si>
    <t>EA0560</t>
  </si>
  <si>
    <t>YA0010</t>
  </si>
  <si>
    <t>IRAP relativa a personale dipendente</t>
  </si>
  <si>
    <t>YA0020</t>
  </si>
  <si>
    <t>IRAP relativa a collaboratori e personale assimilato a lavoro dipendente</t>
  </si>
  <si>
    <t>YA0030</t>
  </si>
  <si>
    <t>IRAP relativa ad attività di libera professione (intramoenia)</t>
  </si>
  <si>
    <t>YA0040</t>
  </si>
  <si>
    <t>IRAP relativa ad attività commerciale</t>
  </si>
  <si>
    <t>YA0050</t>
  </si>
  <si>
    <t>YA0060</t>
  </si>
  <si>
    <t>IRES su attività istituzionale</t>
  </si>
  <si>
    <t>YA0070</t>
  </si>
  <si>
    <t>IRES su attività commerciale</t>
  </si>
  <si>
    <t>YA0080</t>
  </si>
  <si>
    <t>Accantonamento a F.do Imposte (Accertamenti, condoni, ecc.)</t>
  </si>
  <si>
    <t>YA0090</t>
  </si>
  <si>
    <t>MINISTERO DELLA SALUTE</t>
  </si>
  <si>
    <t>CE</t>
  </si>
  <si>
    <t>Direzione Generale della Programmazione Sanitaria</t>
  </si>
  <si>
    <t>Direzione Generale della Digitalizzazione, del Sistema Informativo Sanitario e della Statistica</t>
  </si>
  <si>
    <t>MODELLO DI RILEVAZIONE DEL CONTO ECONOMICO 
ENTI DEL SERVIZIO SANITARIO NAZIONALE</t>
  </si>
  <si>
    <t>STRUTTURA RILEVATA</t>
  </si>
  <si>
    <t xml:space="preserve"> REGIONE</t>
  </si>
  <si>
    <t>CONSUNTIVO</t>
  </si>
  <si>
    <t>APPROVAZIONE BILANCIO DA PARTE DEL COLLEGIO SINDACALE</t>
  </si>
  <si>
    <t xml:space="preserve">NO  </t>
  </si>
  <si>
    <t>Cons</t>
  </si>
  <si>
    <t>CODICE</t>
  </si>
  <si>
    <t>DESCRIZIONE</t>
  </si>
  <si>
    <t>AA0010</t>
  </si>
  <si>
    <t>A.1)  Contributi in c/esercizio</t>
  </si>
  <si>
    <t>AA0020</t>
  </si>
  <si>
    <t>A.1.A)  Contributi da Regione o Prov. Aut. per quota F.S. regionale</t>
  </si>
  <si>
    <t>A.1.A.1)  da Regione o Prov. Aut. per quota F.S. regionale indistinto</t>
  </si>
  <si>
    <t>A.1.A.1.1) Finanziamento indistinto</t>
  </si>
  <si>
    <t>A.1.A.1.2) Finanziamento indistinto finalizzato da Regione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</si>
  <si>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</si>
  <si>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</si>
  <si>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</si>
  <si>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</si>
  <si>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</si>
  <si>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A.1.B)  Contributi c/esercizio (extra fondo)</t>
  </si>
  <si>
    <t xml:space="preserve">A.1.B.1)  da Regione o Prov. Aut. (extra fondo) </t>
  </si>
  <si>
    <t>A.1.B.1.1)  Contributi da Regione o Prov. Aut. (extra fondo) vincolati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</si>
  <si>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</si>
  <si>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</si>
  <si>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</si>
  <si>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</si>
  <si>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</si>
  <si>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</si>
  <si>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</si>
  <si>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</si>
  <si>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</si>
  <si>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</si>
  <si>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</si>
  <si>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</si>
  <si>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</si>
  <si>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</si>
  <si>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</si>
  <si>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</si>
  <si>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</si>
  <si>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</si>
  <si>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</si>
  <si>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</si>
  <si>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</si>
  <si>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</si>
  <si>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</si>
  <si>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</si>
  <si>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</si>
  <si>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</si>
  <si>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</si>
  <si>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</si>
  <si>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 xml:space="preserve">A.4.A)  Ricavi per prestazioni sanitarie e sociosanitarie a rilevanza sanitaria erogate a soggetti pubblici 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</si>
  <si>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</si>
  <si>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</si>
  <si>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</si>
  <si>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</si>
  <si>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</si>
  <si>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</si>
  <si>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</si>
  <si>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</si>
  <si>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</si>
  <si>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</si>
  <si>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</si>
  <si>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</si>
  <si>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</si>
  <si>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</si>
  <si>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</si>
  <si>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</si>
  <si>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</si>
  <si>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</si>
  <si>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S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</si>
  <si>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</si>
  <si>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</si>
  <si>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</si>
  <si>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</si>
  <si>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</si>
  <si>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</si>
  <si>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</si>
  <si>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</si>
  <si>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</si>
  <si>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</si>
  <si>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</si>
  <si>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</si>
  <si>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</si>
  <si>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</si>
  <si>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</si>
  <si>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</si>
  <si>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</si>
  <si>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</si>
  <si>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</si>
  <si>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</si>
  <si>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</si>
  <si>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</si>
  <si>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</si>
  <si>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</si>
  <si>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</si>
  <si>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</si>
  <si>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</si>
  <si>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</si>
  <si>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</si>
  <si>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</si>
  <si>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</si>
  <si>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</si>
  <si>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</si>
  <si>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</si>
  <si>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</si>
  <si>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</si>
  <si>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</si>
  <si>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</si>
  <si>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</si>
  <si>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</si>
  <si>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</si>
  <si>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</si>
  <si>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</si>
  <si>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</si>
  <si>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</si>
  <si>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</si>
  <si>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</si>
  <si>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</si>
  <si>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</si>
  <si>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</si>
  <si>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</si>
  <si>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</si>
  <si>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</si>
  <si>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</si>
  <si>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A.5.E) Concorsi, recuperi e rimborsi da privati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</si>
  <si>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</si>
  <si>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</si>
  <si>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</si>
  <si>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</si>
  <si>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</si>
  <si>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</si>
  <si>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</si>
  <si>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</si>
  <si>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</si>
  <si>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</si>
  <si>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</si>
  <si>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</si>
  <si>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</si>
  <si>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</si>
  <si>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</si>
  <si>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</si>
  <si>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</si>
  <si>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</si>
  <si>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</si>
  <si>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</si>
  <si>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</si>
  <si>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</si>
  <si>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</si>
  <si>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</si>
  <si>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</si>
  <si>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B.1)  Acquisti di beni</t>
  </si>
  <si>
    <t>B.1.A)  Acquisti di beni sanitari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</si>
  <si>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</si>
  <si>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</si>
  <si>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</si>
  <si>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</si>
  <si>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</si>
  <si>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</si>
  <si>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</si>
  <si>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</si>
  <si>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</si>
  <si>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</si>
  <si>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</si>
  <si>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</si>
  <si>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</si>
  <si>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</si>
  <si>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</si>
  <si>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</si>
  <si>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</si>
  <si>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</si>
  <si>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</si>
  <si>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</si>
  <si>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</si>
  <si>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B.1.A.9)  Beni e prodotti sanitari da Aziende sanitarie pubbliche della Regione</t>
  </si>
  <si>
    <t>B.1.A.9.1)  Prodotti farmaceutici ed emoderivati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</si>
  <si>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</si>
  <si>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</si>
  <si>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</si>
  <si>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</si>
  <si>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</si>
  <si>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</si>
  <si>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</si>
  <si>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</si>
  <si>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</si>
  <si>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</si>
  <si>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</si>
  <si>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</si>
  <si>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</si>
  <si>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</si>
  <si>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B.2)  Acquisti di servizi</t>
  </si>
  <si>
    <t>B.2.A)   Acquisti servizi sanitari</t>
  </si>
  <si>
    <t>B.2.A.1)   Acquisti servizi sanitari per medicina di base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</si>
  <si>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</si>
  <si>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</si>
  <si>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</si>
  <si>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</si>
  <si>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</si>
  <si>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</si>
  <si>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</si>
  <si>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</si>
  <si>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</si>
  <si>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</si>
  <si>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</si>
  <si>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</si>
  <si>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</si>
  <si>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</si>
  <si>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</si>
  <si>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</si>
  <si>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</si>
  <si>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</si>
  <si>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</si>
  <si>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</si>
  <si>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</si>
  <si>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</si>
  <si>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</si>
  <si>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</si>
  <si>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</si>
  <si>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</si>
  <si>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</si>
  <si>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</si>
  <si>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</si>
  <si>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</si>
  <si>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</si>
  <si>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</si>
  <si>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</si>
  <si>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</si>
  <si>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</si>
  <si>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</si>
  <si>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</si>
  <si>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</si>
  <si>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</si>
  <si>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</si>
  <si>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</si>
  <si>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</si>
  <si>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</si>
  <si>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</si>
  <si>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</si>
  <si>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</si>
  <si>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</si>
  <si>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</si>
  <si>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</si>
  <si>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</si>
  <si>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</si>
  <si>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</si>
  <si>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</si>
  <si>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</si>
  <si>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</si>
  <si>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</si>
  <si>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</si>
  <si>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</si>
  <si>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</si>
  <si>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</si>
  <si>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</si>
  <si>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</si>
  <si>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</si>
  <si>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</si>
  <si>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</si>
  <si>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</si>
  <si>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</si>
  <si>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</si>
  <si>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</si>
  <si>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</si>
  <si>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</si>
  <si>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</si>
  <si>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</si>
  <si>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</si>
  <si>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</si>
  <si>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</si>
  <si>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</si>
  <si>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</si>
  <si>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</si>
  <si>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</si>
  <si>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</si>
  <si>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B.2.A.12)   Acquisto prestazioni Socio-Sanitarie a rilevanza sanitaria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</si>
  <si>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</si>
  <si>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</si>
  <si>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</si>
  <si>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</si>
  <si>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</si>
  <si>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</si>
  <si>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</si>
  <si>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</si>
  <si>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</si>
  <si>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</si>
  <si>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</si>
  <si>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</si>
  <si>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</si>
  <si>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</si>
  <si>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</si>
  <si>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</si>
  <si>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</si>
  <si>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</si>
  <si>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</si>
  <si>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</si>
  <si>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</si>
  <si>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</si>
  <si>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</si>
  <si>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</si>
  <si>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</si>
  <si>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</si>
  <si>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</si>
  <si>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</si>
  <si>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</si>
  <si>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</si>
  <si>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</si>
  <si>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</si>
  <si>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</si>
  <si>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</si>
  <si>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</si>
  <si>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</si>
  <si>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</si>
  <si>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</si>
  <si>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</si>
  <si>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</si>
  <si>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</si>
  <si>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</si>
  <si>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</si>
  <si>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</si>
  <si>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</si>
  <si>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</si>
  <si>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</si>
  <si>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B.2.B) Acquisti di servizi non sanitari</t>
  </si>
  <si>
    <t xml:space="preserve">B.2.B.1) Servizi non sanitari </t>
  </si>
  <si>
    <t>B.2.B.1.1)   Lavanderia</t>
  </si>
  <si>
    <t>B.2.B.1.2)   Pulizia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</si>
  <si>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</si>
  <si>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</si>
  <si>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</si>
  <si>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</si>
  <si>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</si>
  <si>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</si>
  <si>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</si>
  <si>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</si>
  <si>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</si>
  <si>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</si>
  <si>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</si>
  <si>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</si>
  <si>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</si>
  <si>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</si>
  <si>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</si>
  <si>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</si>
  <si>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</si>
  <si>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</si>
  <si>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</si>
  <si>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</si>
  <si>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</si>
  <si>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</si>
  <si>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</si>
  <si>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</si>
  <si>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</si>
  <si>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</si>
  <si>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</si>
  <si>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</si>
  <si>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</si>
  <si>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</si>
  <si>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</si>
  <si>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</si>
  <si>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</si>
  <si>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</si>
  <si>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</si>
  <si>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</si>
  <si>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</si>
  <si>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</si>
  <si>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</si>
  <si>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</si>
  <si>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</si>
  <si>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</si>
  <si>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</si>
  <si>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B.4)   Godimento di beni di terzi</t>
  </si>
  <si>
    <t>B.4.A)  Fitti passivi</t>
  </si>
  <si>
    <t>B.4.B)  Canoni di noleggio</t>
  </si>
  <si>
    <t>B.4.B.1) Canoni di noleggio - area sanitaria</t>
  </si>
  <si>
    <t>B.4.B.2) Canoni di noleggio - area non sanitaria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</si>
  <si>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</si>
  <si>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</si>
  <si>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</si>
  <si>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</si>
  <si>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</si>
  <si>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</si>
  <si>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</si>
  <si>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B.5)   Personale del ruolo sanitario</t>
  </si>
  <si>
    <t>B.5.A) Costo del personale dirigente ruolo sanitario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</si>
  <si>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</si>
  <si>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</si>
  <si>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</si>
  <si>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</si>
  <si>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</si>
  <si>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</si>
  <si>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</si>
  <si>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</si>
  <si>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</si>
  <si>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</si>
  <si>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</si>
  <si>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</si>
  <si>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B.6)   Personale del ruolo professionale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</si>
  <si>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</si>
  <si>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</si>
  <si>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</si>
  <si>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</si>
  <si>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</si>
  <si>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</si>
  <si>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</si>
  <si>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</si>
  <si>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B.7)   Personale del ruolo tecnico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</si>
  <si>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</si>
  <si>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</si>
  <si>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</si>
  <si>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</si>
  <si>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</si>
  <si>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</si>
  <si>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</si>
  <si>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</si>
  <si>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B.8)   Personale del ruolo amministrativo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</si>
  <si>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</si>
  <si>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</si>
  <si>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</si>
  <si>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</si>
  <si>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</si>
  <si>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</si>
  <si>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</si>
  <si>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</si>
  <si>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B.9)   Oneri diversi di gestione</t>
  </si>
  <si>
    <t>B.9.A)  Imposte e tasse (escluso IRAP e IRES)</t>
  </si>
  <si>
    <t>B.9.B)  Perdite su crediti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</si>
  <si>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</si>
  <si>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</si>
  <si>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</si>
  <si>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</si>
  <si>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</si>
  <si>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</si>
  <si>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</si>
  <si>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</si>
  <si>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B.11) Ammortamenti delle immobilizzazioni materiali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</si>
  <si>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</si>
  <si>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</si>
  <si>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</si>
  <si>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</si>
  <si>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</si>
  <si>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</si>
  <si>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</si>
  <si>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</si>
  <si>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</si>
  <si>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</si>
  <si>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</si>
  <si>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</si>
  <si>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</si>
  <si>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</si>
  <si>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</si>
  <si>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</si>
  <si>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</si>
  <si>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</si>
  <si>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</si>
  <si>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</si>
  <si>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</si>
  <si>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</si>
  <si>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</si>
  <si>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</si>
  <si>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</si>
  <si>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</si>
  <si>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</si>
  <si>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</si>
  <si>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</si>
  <si>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</si>
  <si>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</si>
  <si>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</si>
  <si>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</si>
  <si>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</si>
  <si>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</si>
  <si>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</si>
  <si>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</si>
  <si>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</si>
  <si>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</si>
  <si>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</si>
  <si>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</si>
  <si>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</si>
  <si>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</si>
  <si>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</si>
  <si>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</si>
  <si>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</si>
  <si>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</si>
  <si>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</si>
  <si>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</si>
  <si>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</si>
  <si>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</si>
  <si>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</si>
  <si>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</si>
  <si>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</si>
  <si>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</si>
  <si>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C.1) Interessi attivi</t>
  </si>
  <si>
    <t>C.1.A) Interessi attivi su c/tesoreria unica</t>
  </si>
  <si>
    <t>C.1.B) Interessi attivi su c/c postali e bancari</t>
  </si>
  <si>
    <t>C.1.C) Altri interessi attivi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</si>
  <si>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</si>
  <si>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</si>
  <si>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</si>
  <si>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</si>
  <si>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</si>
  <si>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</si>
  <si>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</si>
  <si>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</si>
  <si>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</si>
  <si>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</si>
  <si>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</si>
  <si>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</si>
  <si>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</si>
  <si>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</si>
  <si>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</si>
  <si>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</si>
  <si>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</si>
  <si>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</si>
  <si>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</si>
  <si>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</si>
  <si>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</si>
  <si>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</si>
  <si>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E.1) Proventi straordinari</t>
  </si>
  <si>
    <t>E.1.A) Plusvalenze</t>
  </si>
  <si>
    <t>E.1.B) Altri proventi straordinari</t>
  </si>
  <si>
    <t>E.1.B.1) Proventi da donazioni e liberalità diverse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</si>
  <si>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</si>
  <si>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</si>
  <si>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</si>
  <si>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</si>
  <si>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</si>
  <si>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</si>
  <si>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</si>
  <si>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</si>
  <si>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</si>
  <si>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</si>
  <si>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</si>
  <si>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</si>
  <si>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</si>
  <si>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</si>
  <si>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</si>
  <si>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</si>
  <si>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</si>
  <si>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</si>
  <si>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</si>
  <si>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</si>
  <si>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</si>
  <si>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</si>
  <si>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</si>
  <si>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</si>
  <si>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E.2) Oneri straordinari</t>
  </si>
  <si>
    <t>E.2.A) Minusvalenze</t>
  </si>
  <si>
    <t>E.2.B) Altri oneri straordinari</t>
  </si>
  <si>
    <t>E.2.B.1) Oneri tributari da esercizi precedenti</t>
  </si>
  <si>
    <t>E.2.B.2) Oneri da cause civili ed oneri processuali</t>
  </si>
  <si>
    <t>E.2.B.3) Sopravvenienze passive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</si>
  <si>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</si>
  <si>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</si>
  <si>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</si>
  <si>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E.2.B.3.2) Sopravvenienze passive v/terzi</t>
  </si>
  <si>
    <t>E.2.B.3.2.A) Sopravvenienze passive v/terzi relative alla mobilità extraregionale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</si>
  <si>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</si>
  <si>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</si>
  <si>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</si>
  <si>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</si>
  <si>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</si>
  <si>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</si>
  <si>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</si>
  <si>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</si>
  <si>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</si>
  <si>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E.2.B.4) Insussistenze passive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</si>
  <si>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</si>
  <si>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</si>
  <si>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</si>
  <si>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</si>
  <si>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</si>
  <si>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</si>
  <si>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</si>
  <si>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</si>
  <si>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</si>
  <si>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</si>
  <si>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</si>
  <si>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</si>
  <si>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</si>
  <si>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</si>
  <si>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</si>
  <si>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</si>
  <si>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</si>
  <si>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</si>
  <si>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</si>
  <si>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</si>
  <si>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</si>
  <si>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</si>
  <si>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</si>
  <si>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</si>
  <si>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</si>
  <si>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</si>
  <si>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</si>
  <si>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</si>
  <si>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</si>
  <si>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Data ……………………</t>
  </si>
  <si>
    <t>Il Funzionario responsabile dell'area economico-finanziaria</t>
  </si>
  <si>
    <t>Il Direttore Amministrativo</t>
  </si>
  <si>
    <t>………………………………………………………………………..</t>
  </si>
  <si>
    <t>Il Direttore Generale</t>
  </si>
  <si>
    <t>Finanziamento indistinto</t>
  </si>
  <si>
    <t>Compartecipazione alla spesa per prestazioni sanitarie - Ticket sulle prestazioni di specialistica ambulatoriale e APA-PAC</t>
  </si>
  <si>
    <t>SCHEMA DI BILANCIO
Decreto interministeriale 20 marzo 2013</t>
  </si>
  <si>
    <t>Variazione
proiezione/preventivo</t>
  </si>
  <si>
    <t>Variazione
proiezione/consuntivo</t>
  </si>
  <si>
    <t>Proiezione
al 31/12/2020</t>
  </si>
  <si>
    <t>Preventivo
2020</t>
  </si>
  <si>
    <t>Consuntivo
2019</t>
  </si>
  <si>
    <t>A)  Valore della produzione</t>
  </si>
  <si>
    <t>report al 30.06.2020</t>
  </si>
  <si>
    <t>report 31.07.2020</t>
  </si>
  <si>
    <t>di cui del report al 31.07.2020</t>
  </si>
  <si>
    <t>maggiori ricavi direttamente collegati all'emergenza COVID-19</t>
  </si>
  <si>
    <t>minori ricavi attribuibili alla riduzione dell'attività ordinaria per l'emergenza COVID-19</t>
  </si>
  <si>
    <t>SOMMA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</si>
  <si>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</si>
  <si>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</si>
  <si>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RICAVI</t>
  </si>
  <si>
    <t>Aggregazioni codice CE ed. 2019</t>
  </si>
  <si>
    <t>VOCE</t>
  </si>
  <si>
    <t xml:space="preserve">contributi da Regione e Prov. Aut. per quota F.S. regionale </t>
  </si>
  <si>
    <t>1</t>
  </si>
  <si>
    <t xml:space="preserve">AA0020 </t>
  </si>
  <si>
    <t>rettifica contributi in c/esercizio per destinazione ad investimenti</t>
  </si>
  <si>
    <t>contributi da regione a titolo di copertura LEA</t>
  </si>
  <si>
    <t>contributi da regione a titolo di copertura extra LEA</t>
  </si>
  <si>
    <t>utilizzo fondi per quote inutilizzate contributi di esercizi precedenti</t>
  </si>
  <si>
    <t>altri contributi in conto esercizio</t>
  </si>
  <si>
    <t>AA0050-AA0080-AA0090+AA0180+AA0230</t>
  </si>
  <si>
    <t>compartecipazioni</t>
  </si>
  <si>
    <t>payback</t>
  </si>
  <si>
    <t>altre entrate</t>
  </si>
  <si>
    <t>AA0440+AA0480+AA0570+AA0600+AA0660+AA0710+AA0720+AA0760+AA0770+AA0800+AA0840+AA0930+AA1060+CA0010+CA0050</t>
  </si>
  <si>
    <t>rettifica contributi in c/esercizio per destinazione ad investimenti - altri contributi</t>
  </si>
  <si>
    <t>costi capitalizzati</t>
  </si>
  <si>
    <t>AA0980+AA1050</t>
  </si>
  <si>
    <t>mobilità attiva intraregionale</t>
  </si>
  <si>
    <t>mobilità attiva extraregionale</t>
  </si>
  <si>
    <t>AA0460+AA0470+AA0471+AA0490+AA0500+AA0510+AA0520+AA0530+AA0541+AA0542+AA0550+AA0560+AA0561+AA0610</t>
  </si>
  <si>
    <t>TOTALE RICAVI</t>
  </si>
  <si>
    <t>14 = 1+2+3+4+5+6+7+8+9+10+11+12+13</t>
  </si>
  <si>
    <t>COSTI</t>
  </si>
  <si>
    <t>personale</t>
  </si>
  <si>
    <t>15 = 15a+15b+15c+
15d+15e</t>
  </si>
  <si>
    <t>Personale ruolo sanitario</t>
  </si>
  <si>
    <t>15a</t>
  </si>
  <si>
    <t>Personale ruolo professionale</t>
  </si>
  <si>
    <t>15b</t>
  </si>
  <si>
    <t>Personale ruolo tecnico</t>
  </si>
  <si>
    <t>15c</t>
  </si>
  <si>
    <t>Personale ruolo amministrativo</t>
  </si>
  <si>
    <t>15d</t>
  </si>
  <si>
    <t>indennità " de maria"</t>
  </si>
  <si>
    <t>15e</t>
  </si>
  <si>
    <t>BA1420+BA1810</t>
  </si>
  <si>
    <t>irap</t>
  </si>
  <si>
    <t>beni</t>
  </si>
  <si>
    <t>17 = 17a+17b</t>
  </si>
  <si>
    <t>beni sanitari</t>
  </si>
  <si>
    <t>17a</t>
  </si>
  <si>
    <t>BA0020-BA0080-BA0090-B0061-B0062</t>
  </si>
  <si>
    <t>beni non sanitari</t>
  </si>
  <si>
    <t>17b</t>
  </si>
  <si>
    <t>servizi</t>
  </si>
  <si>
    <t>18 = 18a+18b</t>
  </si>
  <si>
    <t>servizi sanitari</t>
  </si>
  <si>
    <t>18a</t>
  </si>
  <si>
    <t>BA1280+BA1350-BA1420+BA1490</t>
  </si>
  <si>
    <t>servizi non sanitari</t>
  </si>
  <si>
    <t>18b</t>
  </si>
  <si>
    <t>BA1570+BA1910+BA1990+BA2530+BA1750-BA1810+BA1880</t>
  </si>
  <si>
    <t>prestazioni da privato</t>
  </si>
  <si>
    <t>19 = 19a+19b+19c+
19d+19e+19f+19g</t>
  </si>
  <si>
    <t>medicina di base</t>
  </si>
  <si>
    <t>19a</t>
  </si>
  <si>
    <t>farmaceutica convenzionata</t>
  </si>
  <si>
    <t>19b</t>
  </si>
  <si>
    <t xml:space="preserve">BA0500 </t>
  </si>
  <si>
    <t>sumai - specialistica convenzionata interna</t>
  </si>
  <si>
    <t>19c</t>
  </si>
  <si>
    <t>BA570</t>
  </si>
  <si>
    <t>assistenza specialistica da privato</t>
  </si>
  <si>
    <t>19d</t>
  </si>
  <si>
    <t>BA0580+BA0630</t>
  </si>
  <si>
    <t>assistenza riabilitativa da privato</t>
  </si>
  <si>
    <t>19e</t>
  </si>
  <si>
    <t>BA0680+BA0690</t>
  </si>
  <si>
    <t>assistenza ospedaliera da privato</t>
  </si>
  <si>
    <t>19f</t>
  </si>
  <si>
    <t>BA0840+BA0890</t>
  </si>
  <si>
    <t>altre prestazioni da privato</t>
  </si>
  <si>
    <t>19g</t>
  </si>
  <si>
    <t>BA0740+BA0790+BA0940 +BA0950+BA1000+BA1010+BA1020+BA1070+BA1080+
BA1130+BA1180+BA1190+BA1240+BA1250</t>
  </si>
  <si>
    <t>prestazioni da pubblico</t>
  </si>
  <si>
    <t>BA0550+BA0660+BA0670+BA0720+BA0770+BA0820+BA0920+BA0930+BA0980+
BA1050+BA1110+BA1160+BA1170</t>
  </si>
  <si>
    <t>accantonamenti</t>
  </si>
  <si>
    <t>oneri finanziari</t>
  </si>
  <si>
    <t>CA0110+CA0150</t>
  </si>
  <si>
    <t>oneri fiscali (netto irap)</t>
  </si>
  <si>
    <t>BA2510+YA0060+YA0090</t>
  </si>
  <si>
    <t>ammortamenti</t>
  </si>
  <si>
    <t xml:space="preserve">mobilità passiva intraregionale </t>
  </si>
  <si>
    <t>BA0061+BA0080+BA0470+BA0510+BA0540+BA0650+BA0710+BA0760+BA0810+
BA0910+BA0970+BA1040+BA1100+BA1150</t>
  </si>
  <si>
    <t>mobilità passiva extraregionale</t>
  </si>
  <si>
    <t>BA0062+BA0090+BA0480+BA0520+BA0560+BA0561+BA0730+BA0780+BA0830+
BA0990+BA1060+BA1120+BA1161+BA1550</t>
  </si>
  <si>
    <t>saldo poste straordinarie</t>
  </si>
  <si>
    <t>-EA0010+EA0260+BA2660</t>
  </si>
  <si>
    <t>rivalutazioni e svalutazioni</t>
  </si>
  <si>
    <t>-DA0010+DA0020+BA2630+BA2520</t>
  </si>
  <si>
    <t>saldo intramoenia</t>
  </si>
  <si>
    <t>-AA0680-AA0690-AA0700-AA0730-AA0740+BA1210+BA1220+BA1230+BA1260+
BA1270</t>
  </si>
  <si>
    <t>TOTALE COSTI con poste a saldo</t>
  </si>
  <si>
    <t>30 = 
15+16+17+18+19+
20+21+22+23+24+
25+26+27+28+29</t>
  </si>
  <si>
    <t>31 = 14-30</t>
  </si>
  <si>
    <t>Conto economico sintetico ex art. 44 LR 26/2015 – periodo 31/01/2020 – 31/07/2020
anno 2020</t>
  </si>
  <si>
    <t>TIPO CONTO</t>
  </si>
  <si>
    <t>IVA indetraibile acquisti intercompany per medicinali con AIC</t>
  </si>
  <si>
    <t>IVA indetraibile acquisti intercompany per medicinali senza AIC</t>
  </si>
  <si>
    <t xml:space="preserve">IVA indetraibile acquisti intercompany per dispositivi medici </t>
  </si>
  <si>
    <t>IVA indetraibile acquisti intercompany per dispositivi medici impiantabili attivi</t>
  </si>
  <si>
    <t>IVA indetraibile acquisti intercompany per dispositivi medico diagnostici in vitro (IVD)</t>
  </si>
  <si>
    <t>IVA indetraibile acquisti intercompany per prodotti dietetici</t>
  </si>
  <si>
    <t>IVA indetraibile acquisti intercompany per materiali per la profilassi (vaccini)</t>
  </si>
  <si>
    <t>IVA indetraibile acquisti intercompany per prodotti chimici</t>
  </si>
  <si>
    <t>IVA indetraibile acquisti intercompany per materiali e prodotti per uso veterinario</t>
  </si>
  <si>
    <t>IVA indetraibile acquisti intercompany per altri beni e prodotti sanitari</t>
  </si>
  <si>
    <t>IVA indetraibile acquisti intercompany per prodotti alimentari</t>
  </si>
  <si>
    <t>IVA indetraibile acquisti intercompany per materiali di guardaroba, di pulizia e di convivenza in genere</t>
  </si>
  <si>
    <t>IVA indetraibile acquisti intercompany per combustibili, carburanti e lubrificanti</t>
  </si>
  <si>
    <t>IVA indetraibile acquisti intercompany per supporti informatici e cancelleria</t>
  </si>
  <si>
    <t>IVA indetraibile acquisti intercompany per materiali per manutenzione</t>
  </si>
  <si>
    <t>IVA indetraibile acquisti intercompany per altri beni e prodotti non sanitari</t>
  </si>
  <si>
    <t xml:space="preserve">Retribuzione di posizione personale sanitario universitario </t>
  </si>
  <si>
    <t>PERIODO DI RILEVAZIONE</t>
  </si>
  <si>
    <t xml:space="preserve">            ANNO</t>
  </si>
  <si>
    <t xml:space="preserve">    TRIMESTRE</t>
  </si>
  <si>
    <t xml:space="preserve">    PREVENTIVO</t>
  </si>
  <si>
    <t xml:space="preserve">SI </t>
  </si>
  <si>
    <t>Regione Friuli Venezia Giulia</t>
  </si>
  <si>
    <t>Contributi da Regione o Prov. Aut. (extra fondo) - Risorse aggiuntive da bilancio regionale a titolo di copertura LEA</t>
  </si>
  <si>
    <t>Contributi da Regione o Prov. Aut. (extra fondo) - Risorse aggiuntive da bilancio regionale a titolo di copertura extra LEA</t>
  </si>
  <si>
    <t>2</t>
  </si>
  <si>
    <t>AA0000</t>
  </si>
  <si>
    <t>A) Valore della produzione</t>
  </si>
  <si>
    <t>3</t>
  </si>
  <si>
    <t>A.1) Contributi in c/esercizio</t>
  </si>
  <si>
    <t>4</t>
  </si>
  <si>
    <t>A.1.A) Contributi da Regione o Prov. Aut. per quota F.S. regionale</t>
  </si>
  <si>
    <t>5</t>
  </si>
  <si>
    <t>A.1.A.1) da Regione o Prov. Aut. per quota F.S. regionale indistinto</t>
  </si>
  <si>
    <t>6</t>
  </si>
  <si>
    <t>600100100100000</t>
  </si>
  <si>
    <t>600100100200000</t>
  </si>
  <si>
    <t>7</t>
  </si>
  <si>
    <t>A.1.A.1.3.A) Funzioni - Pronto soccorso</t>
  </si>
  <si>
    <t>600100100301000</t>
  </si>
  <si>
    <t>600100100302000</t>
  </si>
  <si>
    <t>600100100400000</t>
  </si>
  <si>
    <t>A.1.A.2) da Regione o Prov. Aut. per quota F.S. regionale vincolato</t>
  </si>
  <si>
    <t>600100200000000</t>
  </si>
  <si>
    <t>A.1.B) Contributi c/esercizio (extra fondo)</t>
  </si>
  <si>
    <t>A.1.B.1) da Regione o Prov. Aut. (extra fondo)</t>
  </si>
  <si>
    <t>A.1.B.1.1) Contributi da Regione o Prov. Aut. (extra fondo) vincolati</t>
  </si>
  <si>
    <t>600200100101000</t>
  </si>
  <si>
    <t>600200100102000</t>
  </si>
  <si>
    <t>600200100103000</t>
  </si>
  <si>
    <t>600200100104000</t>
  </si>
  <si>
    <t>600200100108000</t>
  </si>
  <si>
    <t>600200100109000</t>
  </si>
  <si>
    <t>A.1.B.1.2) Contributi da Regione o Prov. Aut. (extra fondo) - Risorse aggiuntive da bilancio regionale a titolo di copertura LEA</t>
  </si>
  <si>
    <t>600200100200000</t>
  </si>
  <si>
    <t>A.1.B.1.3) Contributi da Regione o Prov. Aut. (extra fondo) - Risorse aggiuntive da bilancio regionale a titolo di copertura extra LEA</t>
  </si>
  <si>
    <t>600200100300000</t>
  </si>
  <si>
    <t>A.1.B.1.4) Contributi da Regione o Prov. Aut. (extra fondo) - Altro</t>
  </si>
  <si>
    <t>600200100400000</t>
  </si>
  <si>
    <t>A.1.B.2) Contributi da Aziende sanitarie pubbliche della Regione o Prov. Aut. (extra fondo)</t>
  </si>
  <si>
    <t>A.1.B.2.1) Contributi da Aziende sanitarie pubbliche della Regione o Prov. Aut. (extra fondo) vincolati</t>
  </si>
  <si>
    <t>600200200100000</t>
  </si>
  <si>
    <t>A.1.B.2.2) Contributi da Aziende sanitarie pubbliche della Regione o Prov. Aut. (extra fondo) altro</t>
  </si>
  <si>
    <t>600200200200000</t>
  </si>
  <si>
    <t>A.1.B.3) Contributi da altri soggetti pubblici (extra fondo)</t>
  </si>
  <si>
    <t>600200300050000</t>
  </si>
  <si>
    <t>600200300101000</t>
  </si>
  <si>
    <t>600200300102000</t>
  </si>
  <si>
    <t>600200300103000</t>
  </si>
  <si>
    <t>600200300104000</t>
  </si>
  <si>
    <t>600200300108000</t>
  </si>
  <si>
    <t>600200300109000</t>
  </si>
  <si>
    <t>600200300200000</t>
  </si>
  <si>
    <t>600200300300000</t>
  </si>
  <si>
    <t>A.1.B.3.5)  Contributi da altri soggetti pubblici (extra fondo) - in attuazione dell'art.79, comma 1 sexies lettera c), del D.L. 112/2008, convertito con legge 133/2008 e della legge 23 dicembre 2009, n. 191</t>
  </si>
  <si>
    <t>600200300400000</t>
  </si>
  <si>
    <t>A.1.C) Contributi c/esercizio per ricerca</t>
  </si>
  <si>
    <t>A.1.C.1) Contributi da Ministero della Salute per ricerca corrente</t>
  </si>
  <si>
    <t>600300100000000</t>
  </si>
  <si>
    <t>A.1.C.2) Contributi da Ministero della Salute per ricerca finalizzata</t>
  </si>
  <si>
    <t>600300200000000</t>
  </si>
  <si>
    <t>A.1.C.3) Contributi da Regione ed altri soggetti pubblici per ricerca</t>
  </si>
  <si>
    <t>600300300100000</t>
  </si>
  <si>
    <t>600300300900000</t>
  </si>
  <si>
    <t>A.1.C.4) Contributi da privati per ricerca</t>
  </si>
  <si>
    <t>600300400000000</t>
  </si>
  <si>
    <t>A.1.D) Contributi c/esercizio da privati</t>
  </si>
  <si>
    <t>600400000000000</t>
  </si>
  <si>
    <t>A.2) Rettifica contributi c/esercizio per destinazione ad investimenti</t>
  </si>
  <si>
    <t>A.2.A) Rettifica contributi in c/esercizio per destinazione ad investimenti - da Regione o Prov. Aut. per quota F.S. regionale</t>
  </si>
  <si>
    <t>610100000000000</t>
  </si>
  <si>
    <t>A.2.B) Rettifica contributi in c/esercizio per destinazione ad investimenti - altri contributi</t>
  </si>
  <si>
    <t>610200000000000</t>
  </si>
  <si>
    <t>A.3) Utilizzo fondi per quote inutilizzate contributi vincolati di esercizi precedenti</t>
  </si>
  <si>
    <t>620050000000000</t>
  </si>
  <si>
    <t>620100000000000</t>
  </si>
  <si>
    <t>620200000000000</t>
  </si>
  <si>
    <t>620300000000000</t>
  </si>
  <si>
    <t>620400000000000</t>
  </si>
  <si>
    <t>A.4) Ricavi per prestazioni sanitarie e sociosanitarie a rilevanza sanitaria</t>
  </si>
  <si>
    <t>A.4.A) Ricavi per prestazioni sanitarie e sociosanitarie a rilevanza sanitaria erogate a soggetti pubblici</t>
  </si>
  <si>
    <t>A.4.A.1) Ricavi per prestaz. sanitarie e sociosanitarie a rilevanza sanitaria erogate ad Aziende sanitarie pubbliche della Regione</t>
  </si>
  <si>
    <t>630100100101000</t>
  </si>
  <si>
    <t>630100100102000</t>
  </si>
  <si>
    <t>Rimborso per prestazioni fatturate in regime di ricovero - Az. sanitarie pubb. della Regione</t>
  </si>
  <si>
    <t>630100100201000</t>
  </si>
  <si>
    <t>630100100202000</t>
  </si>
  <si>
    <t>Rimborso per prestazioni ambulatoriali e diagnostiche fatturate  - Az. sanitarie pubb. della Regione</t>
  </si>
  <si>
    <t>630100100250000</t>
  </si>
  <si>
    <t>Prestazioni di pronto soccorso non seguite da ricovero - Az. sanitarie pubb. della Regione</t>
  </si>
  <si>
    <t>630100100300000</t>
  </si>
  <si>
    <t>Prestazioni di psichiatria residenziale e semiresidenziale - Az. sanitarie pubb. della Regione</t>
  </si>
  <si>
    <t>630100100400000</t>
  </si>
  <si>
    <t>Prestazioni di File F  - Az. sanitarie pubb. della Regione</t>
  </si>
  <si>
    <t>630100100500000</t>
  </si>
  <si>
    <t>Prestazioni servizi MMG, PLS, Contin. Assistenziale  - Az. sanitarie pubb. della Regione</t>
  </si>
  <si>
    <t>630100100600000</t>
  </si>
  <si>
    <t>Prestazioni servizi farmaceutica convenzionata  - Az. sanitarie pubb. della Regione</t>
  </si>
  <si>
    <t>630100100700000</t>
  </si>
  <si>
    <t>Prestazioni termali  - Az. sanitarie pubb. della Regione</t>
  </si>
  <si>
    <t>630100100800000</t>
  </si>
  <si>
    <t>Prestazioni trasporto ambulanze ed elisoccorso - Az. sanitarie pubb. della Regione</t>
  </si>
  <si>
    <t>630100100810000</t>
  </si>
  <si>
    <t>Prestazioni assistenza integrativa - Az. sanitarie pubb. della Regione</t>
  </si>
  <si>
    <t>630100100820000</t>
  </si>
  <si>
    <t>Prestazioni assistenza protesica - Az. sanitarie pubb. della Regione</t>
  </si>
  <si>
    <t>630100100830000</t>
  </si>
  <si>
    <t>Prestazioni assistenza riabilitativa extraospedaliera - Az. sanitarie pubb. della Regione</t>
  </si>
  <si>
    <t>630100100840000</t>
  </si>
  <si>
    <t>Ricavi per cessione di emocomponenti e cellule staminali - Az. sanitarie pubb. della Regione</t>
  </si>
  <si>
    <t>630100100850000</t>
  </si>
  <si>
    <t>Prestazioni assistenza domiciliare integrata (ADI) - Az. sanitarie pubb. della Regione</t>
  </si>
  <si>
    <t>630100100911000</t>
  </si>
  <si>
    <t>Consulenze sanitarie  - Az. sanitarie pubb. della Regione</t>
  </si>
  <si>
    <t>630100100909000</t>
  </si>
  <si>
    <t>Altre prestazioni sanitarie e socio-sanitarie a rilevanza sanitaria  - Az. sanitarie pubb. della Regione</t>
  </si>
  <si>
    <t>A.4.A.2) Ricavi per prestaz. sanitarie e sociosanitarie a rilevanza sanitaria erogate ad altri soggetti pubblici</t>
  </si>
  <si>
    <t>630100200000000</t>
  </si>
  <si>
    <t>630100300100000</t>
  </si>
  <si>
    <t>630100300150000</t>
  </si>
  <si>
    <t>630100300160000</t>
  </si>
  <si>
    <t>Prestazioni di pronto soccorso non seguite da ricovero -  a soggetti pubblici Extraregione</t>
  </si>
  <si>
    <t>630100300200000</t>
  </si>
  <si>
    <t>Prestazioni di psichiatria ad extraregione non soggetta a compensazione (resid. e semiresid.)</t>
  </si>
  <si>
    <t>630100300250000</t>
  </si>
  <si>
    <t>Prestazioni di File F - a soggetti pubblici Extraregione</t>
  </si>
  <si>
    <t>630100300300000</t>
  </si>
  <si>
    <t>630100300350000</t>
  </si>
  <si>
    <t>630100300400000</t>
  </si>
  <si>
    <t>630100300450000</t>
  </si>
  <si>
    <t>630100300510000</t>
  </si>
  <si>
    <t>630100300520000</t>
  </si>
  <si>
    <t>630100300550000</t>
  </si>
  <si>
    <t>8</t>
  </si>
  <si>
    <t>630100300600000</t>
  </si>
  <si>
    <t>630100300610000</t>
  </si>
  <si>
    <t>630100300651000</t>
  </si>
  <si>
    <t>630100300652010</t>
  </si>
  <si>
    <t>Consulenze sanitarie a compensazione Extraregione</t>
  </si>
  <si>
    <t>630100300652020</t>
  </si>
  <si>
    <t>Rimborso per prestazioni fatturate in regime di ricovero extraregione</t>
  </si>
  <si>
    <t>630100300652030</t>
  </si>
  <si>
    <t>Rimborso per prestazioni ambulatoriali e diagnostiche fatturate extraregione</t>
  </si>
  <si>
    <t>630100300652040</t>
  </si>
  <si>
    <t>630100300700000</t>
  </si>
  <si>
    <t>630100300800000</t>
  </si>
  <si>
    <t>630100300900000</t>
  </si>
  <si>
    <t>A.4.B) Ricavi per prestazioni sanitarie e sociosanitarie a rilevanza sanitaria erogate da privati v/residenti Extraregione in compensazione (mobilità attiva)</t>
  </si>
  <si>
    <t>A.4.B.1) Prestazioni di ricovero da priv. Extraregione in compensazione (mobilità attiva)</t>
  </si>
  <si>
    <t>630200100000000</t>
  </si>
  <si>
    <t>A.4.B.2) Prestazioni ambulatoriali da priv. Extraregione in compensazione (mobilità attiva)</t>
  </si>
  <si>
    <t>630200200000000</t>
  </si>
  <si>
    <t>A.4.B.3)  Prestazioni di pronto soccorso non seguite da ricovero da priv. Extraregione in compensazione  (mobilità attiva)</t>
  </si>
  <si>
    <t>630200250000000</t>
  </si>
  <si>
    <t>Prestazioni di pronto soccorso non seguite da ricovero da priv. Extraregione in compensazione (mobilità attiva)</t>
  </si>
  <si>
    <t>A.4.B.4) Prestazioni di File F da priv. Extraregione in compensazione (mobilità attiva)</t>
  </si>
  <si>
    <t>630200300000000</t>
  </si>
  <si>
    <t>630200400000000</t>
  </si>
  <si>
    <t>A.4.C) Ricavi per prestazioni sanitarie e sociosanitarie a rilevanza sanitaria erogate a privati</t>
  </si>
  <si>
    <t>6303001000000</t>
  </si>
  <si>
    <t>630300100100000</t>
  </si>
  <si>
    <t>630300100200000</t>
  </si>
  <si>
    <t>630300100300000</t>
  </si>
  <si>
    <t>630300100400000</t>
  </si>
  <si>
    <t>630300100500000</t>
  </si>
  <si>
    <t>630300100600000</t>
  </si>
  <si>
    <t>630300100900000</t>
  </si>
  <si>
    <t>6303002000000</t>
  </si>
  <si>
    <t>630300200100000</t>
  </si>
  <si>
    <t>630300200150000</t>
  </si>
  <si>
    <t>630300200200000</t>
  </si>
  <si>
    <t>630300200250000</t>
  </si>
  <si>
    <t>630300200300000</t>
  </si>
  <si>
    <t>630300200350000</t>
  </si>
  <si>
    <t>630300200400000</t>
  </si>
  <si>
    <t>630300200450000</t>
  </si>
  <si>
    <t>630300200500000</t>
  </si>
  <si>
    <t>630300200550000</t>
  </si>
  <si>
    <t>630300200600000</t>
  </si>
  <si>
    <t>630300200650000</t>
  </si>
  <si>
    <t>630300200700000</t>
  </si>
  <si>
    <t>630300200750000</t>
  </si>
  <si>
    <t>6303002008000</t>
  </si>
  <si>
    <t>630300200801000</t>
  </si>
  <si>
    <t>630300200802000</t>
  </si>
  <si>
    <t>630300200900000</t>
  </si>
  <si>
    <t>630300300000000</t>
  </si>
  <si>
    <t>Prestazioni amministrative e gestionali a privati</t>
  </si>
  <si>
    <t>630300400000000</t>
  </si>
  <si>
    <t>630300500000000</t>
  </si>
  <si>
    <t>630300600000000</t>
  </si>
  <si>
    <t>630300700000000</t>
  </si>
  <si>
    <t>630300800000000</t>
  </si>
  <si>
    <t>6303009000000</t>
  </si>
  <si>
    <t>630300900100000</t>
  </si>
  <si>
    <t>630300900900000</t>
  </si>
  <si>
    <t>A.4.D) Ricavi per prestazioni sanitarie erogate in regime di intramoenia</t>
  </si>
  <si>
    <t>A.4.D.1) Ricavi per prestazioni sanitarie intramoenia - Area ospedaliera</t>
  </si>
  <si>
    <t>630400100000000</t>
  </si>
  <si>
    <t>A.4.D.2) Ricavi per prestazioni sanitarie intramoenia - Area specialistica</t>
  </si>
  <si>
    <t>630400200000000</t>
  </si>
  <si>
    <t>A.4.D.3) Ricavi per prestazioni sanitarie intramoenia - Area sanità pubblica</t>
  </si>
  <si>
    <t>630400300000000</t>
  </si>
  <si>
    <t>A.4.D.4) Ricavi per prestazioni sanitarie intramoenia - Consulenze (ex art. 55 c.1 lett. c), d) ed ex art. 57-58)</t>
  </si>
  <si>
    <t>630400400000000</t>
  </si>
  <si>
    <t>A.4.D.5) Ricavi per prestazioni sanitarie intramoenia - Consulenze (ex art. 55 c.1 lett. c), d) ed ex art. 57-58) (Aziende sanitarie pubbliche della Regione)</t>
  </si>
  <si>
    <t>630400500000000</t>
  </si>
  <si>
    <t>A.4.D.6) Ricavi per prestazioni sanitarie intramoenia - Altro</t>
  </si>
  <si>
    <t>630400600000000</t>
  </si>
  <si>
    <t>A.4.D.7) Ricavi per prestazioni sanitarie intramoenia - Altro (Aziende sanitarie pubbliche della Regione)</t>
  </si>
  <si>
    <t>630400700000000</t>
  </si>
  <si>
    <t>640100000000000</t>
  </si>
  <si>
    <t>640200100000000</t>
  </si>
  <si>
    <t>640200200000000</t>
  </si>
  <si>
    <t>640300100000000</t>
  </si>
  <si>
    <t>640300200000000</t>
  </si>
  <si>
    <t>640300300100000</t>
  </si>
  <si>
    <t>Prestazioni amministrative e gestionali - Az. sanitarie pubb. della Regione</t>
  </si>
  <si>
    <t>640300300200000</t>
  </si>
  <si>
    <t>Consulenze non sanitarie  - Az. sanitarie pubb. della Regione</t>
  </si>
  <si>
    <t>640300300900000</t>
  </si>
  <si>
    <t>Altri concorsi, recuperi e rimborsi  - Az. sanitarie pubb. della Regione</t>
  </si>
  <si>
    <t>640300400000000</t>
  </si>
  <si>
    <t>640400100000000</t>
  </si>
  <si>
    <t>640400200000000</t>
  </si>
  <si>
    <t>640400300100000</t>
  </si>
  <si>
    <t>640400300200000</t>
  </si>
  <si>
    <t>640400300300000</t>
  </si>
  <si>
    <t>640400300400000</t>
  </si>
  <si>
    <t>640400300500000</t>
  </si>
  <si>
    <t>640400300900000</t>
  </si>
  <si>
    <t>640500100100000</t>
  </si>
  <si>
    <t>640500100200000</t>
  </si>
  <si>
    <t>640500100300000</t>
  </si>
  <si>
    <t>640500150000000</t>
  </si>
  <si>
    <t>640500200100000</t>
  </si>
  <si>
    <t>640500200150000</t>
  </si>
  <si>
    <t>640500200200000</t>
  </si>
  <si>
    <t>640500200250000</t>
  </si>
  <si>
    <t>640500200300000</t>
  </si>
  <si>
    <t>640500200350000</t>
  </si>
  <si>
    <t>640500200400000</t>
  </si>
  <si>
    <t>640500200450000</t>
  </si>
  <si>
    <t>640500200500000</t>
  </si>
  <si>
    <t>640500200550000</t>
  </si>
  <si>
    <t>640500200600000</t>
  </si>
  <si>
    <t>640500200650000</t>
  </si>
  <si>
    <t>640500200900000</t>
  </si>
  <si>
    <t>A.6) Compartecipazione alla spesa per prestazioni sanitarie (Ticket)</t>
  </si>
  <si>
    <t>A.6.A) Compartecipazione alla spesa per prestazioni sanitarie - Ticket sulle prestazioni di specialistica ambulatoriale</t>
  </si>
  <si>
    <t>650100000000000</t>
  </si>
  <si>
    <t>A.6.B) Compartecipazione alla spesa per prestazioni sanitarie - Ticket sul pronto soccorso</t>
  </si>
  <si>
    <t>650200000000000</t>
  </si>
  <si>
    <t>A.6.C) Compartecipazione alla spesa per prestazioni sanitarie (Ticket) - Altro</t>
  </si>
  <si>
    <t>650300000000000</t>
  </si>
  <si>
    <t>A.7) Quota contributi c/capitale imputata all'esercizio</t>
  </si>
  <si>
    <t>660100000000000</t>
  </si>
  <si>
    <t>A.7.B) Quota imputata all'esercizio dei finanziamenti per investimenti da Regione</t>
  </si>
  <si>
    <t>660200000000000</t>
  </si>
  <si>
    <t>A.7.C) Quota imputata all'esercizio dei finanziamenti per beni di prima dotazione</t>
  </si>
  <si>
    <t>660300000000000</t>
  </si>
  <si>
    <t>660400000000000</t>
  </si>
  <si>
    <t>660500000000000</t>
  </si>
  <si>
    <t>660600000000000</t>
  </si>
  <si>
    <t>A.8) Incrementi delle immobilizzazioni per lavori interni</t>
  </si>
  <si>
    <t>670000000000000</t>
  </si>
  <si>
    <t>680100100000000</t>
  </si>
  <si>
    <t>680100200000000</t>
  </si>
  <si>
    <t>680100900000000</t>
  </si>
  <si>
    <t>680200100000000</t>
  </si>
  <si>
    <t>680200200000000</t>
  </si>
  <si>
    <t>680200900000000</t>
  </si>
  <si>
    <t>680300100000000</t>
  </si>
  <si>
    <t>680300200000000</t>
  </si>
  <si>
    <t>680300900000000</t>
  </si>
  <si>
    <t>CONTO</t>
  </si>
  <si>
    <t>BA0000</t>
  </si>
  <si>
    <t>B) Costi della produzione</t>
  </si>
  <si>
    <t>B.1) Acquisti di beni</t>
  </si>
  <si>
    <t>B.1.A) Acquisti di beni sanitari</t>
  </si>
  <si>
    <t>B.1.A.1) Prodotti farmaceutici ed emoderivati</t>
  </si>
  <si>
    <t>B.1.A.1.1) Medicinali con AIC, ad eccezione di vaccini ed emoderivati di produzione regionale</t>
  </si>
  <si>
    <t>300100100100000</t>
  </si>
  <si>
    <t>300100100110000</t>
  </si>
  <si>
    <t>300100100200000</t>
  </si>
  <si>
    <t>300100100210000</t>
  </si>
  <si>
    <t>300100100250000</t>
  </si>
  <si>
    <t>300100100301000</t>
  </si>
  <si>
    <t>B.1.A.1.4.2) Emoderivati di produzione regionale da pubblico (Aziende sanitarie pubbliche extra Regione) - Mobilità extraregionale</t>
  </si>
  <si>
    <t>300100100302000</t>
  </si>
  <si>
    <t>300100100303000</t>
  </si>
  <si>
    <t>B.1.A.2) Sangue ed emocomponenti</t>
  </si>
  <si>
    <t>300100200100000</t>
  </si>
  <si>
    <t>Sangue e emocomp. da pubblico (Aziende sanitarie pubbliche della Regione) – Mobilità intraregionale</t>
  </si>
  <si>
    <t>300100200200000</t>
  </si>
  <si>
    <t>Sangue e emocomp. da pubblico (Aziende sanitarie pubbliche extra Regione) – Mobilità extraregionale</t>
  </si>
  <si>
    <t>300100200300000</t>
  </si>
  <si>
    <t>B.1.A.3.1) Dispositivi medici</t>
  </si>
  <si>
    <t>300100300100000</t>
  </si>
  <si>
    <t>300100300110000</t>
  </si>
  <si>
    <t>B.1.A.3.2) Dispositivi medici impiantabili attivi</t>
  </si>
  <si>
    <t>300100300200000</t>
  </si>
  <si>
    <t>300100300210000</t>
  </si>
  <si>
    <t>B.1.A.3.3) Dispositivi medico diagnostici in vitro (IVD)</t>
  </si>
  <si>
    <t>300100300300000</t>
  </si>
  <si>
    <t>300100300310000</t>
  </si>
  <si>
    <t>B.1.A.4) Prodotti dietetici</t>
  </si>
  <si>
    <t>300100400000000</t>
  </si>
  <si>
    <t>300100400100000</t>
  </si>
  <si>
    <t>B.1.A.5) Materiali per la profilassi (vaccini)</t>
  </si>
  <si>
    <t>300100500000000</t>
  </si>
  <si>
    <t>300100500100000</t>
  </si>
  <si>
    <t>B.1.A.6) Prodotti chimici</t>
  </si>
  <si>
    <t>300100600000000</t>
  </si>
  <si>
    <t>300100600100000</t>
  </si>
  <si>
    <t>B.1.A.7) Materiali e prodotti per uso veterinario</t>
  </si>
  <si>
    <t>300100700000000</t>
  </si>
  <si>
    <t>300100700100000</t>
  </si>
  <si>
    <t>B.1.A.8) Altri beni e prodotti sanitari</t>
  </si>
  <si>
    <t>300100800000000</t>
  </si>
  <si>
    <t>300100800100000</t>
  </si>
  <si>
    <t>B.1.A.9) Beni e prodotti sanitari da Aziende sanitarie pubbliche della Regione</t>
  </si>
  <si>
    <t>300100900100000</t>
  </si>
  <si>
    <t>Medicinali con AIC, ad eccezione di vaccini ed emoderivati di produzione regionale  - Az. sanitarie pubb. della Regione</t>
  </si>
  <si>
    <t>300100900150000</t>
  </si>
  <si>
    <t>Medicinali senza AIC - Az. sanitarie pubb. della Regione</t>
  </si>
  <si>
    <t>300100900200000</t>
  </si>
  <si>
    <t>Emoderivati di produzione regionale - Az. sanitarie pubb. della Regione</t>
  </si>
  <si>
    <t>300100900300000</t>
  </si>
  <si>
    <t>Dispositivi medici  - Az. sanitarie pubb. della Regione</t>
  </si>
  <si>
    <t>300100900350000</t>
  </si>
  <si>
    <t>Dispositivi medici impiantabili attivi - Az. sanitarie pubb. della Regione</t>
  </si>
  <si>
    <t>300100900400000</t>
  </si>
  <si>
    <t>Dispositivi medico diagnostici in vitro (IVD) - Az. sanitarie pubb. della Regione</t>
  </si>
  <si>
    <t>300100900450000</t>
  </si>
  <si>
    <t>Prodotti dietetici - Az. sanitarie pubb. della Regione</t>
  </si>
  <si>
    <t>300100900500000</t>
  </si>
  <si>
    <t>Materiali per la profilassi (vaccini) - Az. sanitarie pubb. della Regione</t>
  </si>
  <si>
    <t>300100900550000</t>
  </si>
  <si>
    <t>Prodotti chimici - Az. sanitarie pubb. della Regione</t>
  </si>
  <si>
    <t>300100900600000</t>
  </si>
  <si>
    <t>Materiali e prodotti per uso veterinario - Az. sanitarie pubb. della Regione</t>
  </si>
  <si>
    <t>300100900900000</t>
  </si>
  <si>
    <t>Altri beni e prodotti sanitari  - Az. sanitarie pubb. della Regione</t>
  </si>
  <si>
    <t>B.1.B) Acquisti di beni non sanitari</t>
  </si>
  <si>
    <t>B.1.B.1) Prodotti alimentari</t>
  </si>
  <si>
    <t>300200100000000</t>
  </si>
  <si>
    <t>300200100100000</t>
  </si>
  <si>
    <t>B.1.B.2) Materiali di guardaroba, di pulizia e di convivenza in genere</t>
  </si>
  <si>
    <t>300200200000000</t>
  </si>
  <si>
    <t>300200200100000</t>
  </si>
  <si>
    <t>B.1.B.3) Combustibili, carburanti e lubrificanti</t>
  </si>
  <si>
    <t>300200300000000</t>
  </si>
  <si>
    <t>300200300100000</t>
  </si>
  <si>
    <t>B.1.B.4) Supporti informatici e cancelleria</t>
  </si>
  <si>
    <t>300200400100000</t>
  </si>
  <si>
    <t>300200400200000</t>
  </si>
  <si>
    <t>300200400300000</t>
  </si>
  <si>
    <t>300200400400000</t>
  </si>
  <si>
    <t>B.1.B.5) Materiale per la manutenzione</t>
  </si>
  <si>
    <t>300200500100000</t>
  </si>
  <si>
    <t>300200500200000</t>
  </si>
  <si>
    <t>300200500300000</t>
  </si>
  <si>
    <t>B.1.B.6) Altri beni e prodotti non sanitari</t>
  </si>
  <si>
    <t>300200600000000</t>
  </si>
  <si>
    <t>300200600100000</t>
  </si>
  <si>
    <t>B.1.B.7) Beni e prodotti non sanitari da Aziende sanitarie pubbliche della Regione</t>
  </si>
  <si>
    <t>300200700100000</t>
  </si>
  <si>
    <t>Prodotti alimentari - Az. sanitarie pubb. della Regione</t>
  </si>
  <si>
    <t>300200700200000</t>
  </si>
  <si>
    <t>Materiali di guardaroba, di pulizia e di convivenza in genere - Az. sanitarie pubb. della Regione</t>
  </si>
  <si>
    <t>300200700300000</t>
  </si>
  <si>
    <t>Combustibili, carburanti e lubrificanti - Az. sanitarie pubb. della Regione</t>
  </si>
  <si>
    <t>300200700400000</t>
  </si>
  <si>
    <t>Supporti informatici e cancelleria - Az. sanitarie pubb. della Regione</t>
  </si>
  <si>
    <t>300200700500000</t>
  </si>
  <si>
    <t>Materiale per la manutenzione - Az. sanitarie pubb. della Regione</t>
  </si>
  <si>
    <t>300200700900000</t>
  </si>
  <si>
    <t>Altri beni e prodotti non sanitari  - Az. sanitarie pubb. della Regione</t>
  </si>
  <si>
    <t>B.2) Acquisti di servizi</t>
  </si>
  <si>
    <t>B.2.A) Acquisti servizi sanitari</t>
  </si>
  <si>
    <t>B.2.A.1) Acquisti servizi sanitari per medicina di base</t>
  </si>
  <si>
    <t>305100050101005</t>
  </si>
  <si>
    <t>Quota capitaria nazionale MMG</t>
  </si>
  <si>
    <t>305100050101010</t>
  </si>
  <si>
    <t>Compensi da fondo ponderazione MMG</t>
  </si>
  <si>
    <t>305100050101015</t>
  </si>
  <si>
    <t>Compensi da fondo qualità dell'assistenza MMG</t>
  </si>
  <si>
    <t>305100050101020</t>
  </si>
  <si>
    <t>Compensi da fondo quota capitaria regionale MMG</t>
  </si>
  <si>
    <t>305100050101025</t>
  </si>
  <si>
    <t>Compensi extra derivanti da accordi nazionali MMG</t>
  </si>
  <si>
    <t>305100050101030</t>
  </si>
  <si>
    <t>Compensi da accordi regionali MMG</t>
  </si>
  <si>
    <t>305100050101035</t>
  </si>
  <si>
    <t>Compensi da accordi aziendali MMG</t>
  </si>
  <si>
    <t>305100050101040</t>
  </si>
  <si>
    <t>Premi assicurativi malattia MMG</t>
  </si>
  <si>
    <t>305100050101045</t>
  </si>
  <si>
    <t>Formazione MMG</t>
  </si>
  <si>
    <t>305100050101050</t>
  </si>
  <si>
    <t>Altre competenze MMG</t>
  </si>
  <si>
    <t>305100050101055</t>
  </si>
  <si>
    <t>Oneri sociali MMG</t>
  </si>
  <si>
    <t>305100050102005</t>
  </si>
  <si>
    <t>Quota capitaria nazionale PLS</t>
  </si>
  <si>
    <t>305100050102010</t>
  </si>
  <si>
    <t>Compensi da fondo ponderazione PLS</t>
  </si>
  <si>
    <t>305100050102015</t>
  </si>
  <si>
    <t>Compensi da fondo qualità dell'assistenza PLS</t>
  </si>
  <si>
    <t>305100050102020</t>
  </si>
  <si>
    <t>Compensi da fondo quota capitaria regionale PLS</t>
  </si>
  <si>
    <t>305100050102025</t>
  </si>
  <si>
    <t>Compensi extra derivanti da accordi nazionali PLS</t>
  </si>
  <si>
    <t>305100050102030</t>
  </si>
  <si>
    <t>Compensi da accordi regionali PLS</t>
  </si>
  <si>
    <t>305100050102035</t>
  </si>
  <si>
    <t>Compensi da accordi aziendali PLS</t>
  </si>
  <si>
    <t>305100050102040</t>
  </si>
  <si>
    <t>Premi assicurativi malattia PLS</t>
  </si>
  <si>
    <t>305100050102045</t>
  </si>
  <si>
    <t>Formazione PLS</t>
  </si>
  <si>
    <t>305100050102050</t>
  </si>
  <si>
    <t>Altre competenze PLS</t>
  </si>
  <si>
    <t>305100050102055</t>
  </si>
  <si>
    <t>Oneri sociali PLS</t>
  </si>
  <si>
    <t>305100050103005</t>
  </si>
  <si>
    <t>305100050103010</t>
  </si>
  <si>
    <t>305100050103015</t>
  </si>
  <si>
    <t>305100050103020</t>
  </si>
  <si>
    <t>305100050103025</t>
  </si>
  <si>
    <t>305100050103030</t>
  </si>
  <si>
    <t>305100050103035</t>
  </si>
  <si>
    <t>305100050103040</t>
  </si>
  <si>
    <t xml:space="preserve">Altri compensi Conv. per emergenza sanitaria territoriale </t>
  </si>
  <si>
    <t>305100050103045</t>
  </si>
  <si>
    <t>305100050103050</t>
  </si>
  <si>
    <t>305100050103055</t>
  </si>
  <si>
    <t>305100050103060</t>
  </si>
  <si>
    <t>305100050103065</t>
  </si>
  <si>
    <t>305100050103070</t>
  </si>
  <si>
    <t>305100050104005</t>
  </si>
  <si>
    <t>Compensi fissi altro personale sanitario convenzionato</t>
  </si>
  <si>
    <t>305100050104010</t>
  </si>
  <si>
    <t>Compensi da fondo ponderazione altro personale sanitario convenzionato</t>
  </si>
  <si>
    <t>305100050104015</t>
  </si>
  <si>
    <t>Compensi extra derivanti da accordi nazionali altro personale sanitario convenzionato</t>
  </si>
  <si>
    <t>305100050104020</t>
  </si>
  <si>
    <t>Compensi da accordi regionali altro personale sanitario convenzionato</t>
  </si>
  <si>
    <t>305100050104025</t>
  </si>
  <si>
    <t>Compensi da accordi aziendali altro personale sanitario convenzionato</t>
  </si>
  <si>
    <t>305100050104030</t>
  </si>
  <si>
    <t>Altre competenze altro personale sanitario convenzionato</t>
  </si>
  <si>
    <t>305100050104035</t>
  </si>
  <si>
    <t>Oneri sociali altro personale sanitario convenzionato</t>
  </si>
  <si>
    <t>305100050104040</t>
  </si>
  <si>
    <t>305100050200000</t>
  </si>
  <si>
    <t>Servizi sanitari per medicina di base da pubblico (Aziende sanitarie pubbliche della Regione) - Mobilità intraregionale</t>
  </si>
  <si>
    <t>305100050300000</t>
  </si>
  <si>
    <t>Servizi sanitari per medicina di base da pubblico (Aziende sanitarie pubbliche Extraregione) - Mobilità extraregionale</t>
  </si>
  <si>
    <t>B.2.A.2) Acquisti servizi sanitari per farmaceutica</t>
  </si>
  <si>
    <t>305100100102000</t>
  </si>
  <si>
    <t>305100100200000</t>
  </si>
  <si>
    <t>Servizi sanitari per farmaceutica da pubblico (Aziende sanitarie pubbliche della Regione)- Mobilità intraregionale</t>
  </si>
  <si>
    <t>305100100300000</t>
  </si>
  <si>
    <t>Servizi sanitari per farmaceuticada pubblico (Extraregione)</t>
  </si>
  <si>
    <t>B.2.A.3) Acquisti servizi sanitari per assistenza specialistica ambulatoriale</t>
  </si>
  <si>
    <t>305100150101000</t>
  </si>
  <si>
    <t>305100150102000</t>
  </si>
  <si>
    <t>B.2.A.3.2) Prestazioni di pronto soccorso non seguite da ricovero - da pubblico (Aziende sanitarie pubbliche della Regione)</t>
  </si>
  <si>
    <t>305100150150000</t>
  </si>
  <si>
    <t>B.2.A.3.3) - da pubblico (altri soggetti pubbl. della Regione), ad eccezione delle somministrazionidi farmaci e dispositivi ad alto costoin trattamento</t>
  </si>
  <si>
    <t>305100150200000</t>
  </si>
  <si>
    <t>Servizi sanitari per assistenza specialistica ambulatoriale da pubblico (altri soggetti pubbl. della Regione)</t>
  </si>
  <si>
    <t>B.2.A.3.4) Prestazioni di pronto soccorso non seguite da ricovero - da pubblico (altri soggetti pubbl. della Regione)</t>
  </si>
  <si>
    <t>305100150250000</t>
  </si>
  <si>
    <t>305100150301000</t>
  </si>
  <si>
    <t>B.2.A.3.6) - Prestazioni di pronto soccorso non seguite da ricovero - da pubblico (Extraregione)</t>
  </si>
  <si>
    <t>305100150350000</t>
  </si>
  <si>
    <t>305100150401000</t>
  </si>
  <si>
    <t>Compensi fissi medici SUMAI</t>
  </si>
  <si>
    <t>305100150402000</t>
  </si>
  <si>
    <t>Compendi da fondo ponderazione medici SUMAI</t>
  </si>
  <si>
    <t>305100150403000</t>
  </si>
  <si>
    <t>Compensi extra derivanti da accordi nazionali medici SUMAI</t>
  </si>
  <si>
    <t>305100150404000</t>
  </si>
  <si>
    <t>Compensi da accordi regionali medici SUMAI</t>
  </si>
  <si>
    <t>305100150405000</t>
  </si>
  <si>
    <t>Compensi da accordi aziendali medici SUMAI</t>
  </si>
  <si>
    <t>305100150406000</t>
  </si>
  <si>
    <t>Altre competenze medici SUMAI</t>
  </si>
  <si>
    <t>305100150407000</t>
  </si>
  <si>
    <t>Oneri sociali medici SUMAI</t>
  </si>
  <si>
    <t>305100150501000</t>
  </si>
  <si>
    <t>B.2.A.3.8.B) Servizi sanitari per prestazioni di pronto soccorso non seguite da ricovero da IRCCS privati e Policlinici privati</t>
  </si>
  <si>
    <t>305100150501500</t>
  </si>
  <si>
    <t>Servizi sanitari per prestazioni di pronto soccorso non seguite da ricovero - da IRCCS privati e Policlinici privati</t>
  </si>
  <si>
    <t>305100150502000</t>
  </si>
  <si>
    <t>B.2.A.3.8.D) Servizi sanitari per prestazioni di pronto soccorso non seguite da ricovero da Ospedali Classificati privati</t>
  </si>
  <si>
    <t>305100150502500</t>
  </si>
  <si>
    <t>305100150503000</t>
  </si>
  <si>
    <t>B.2.A.3.8.F) Servizi sanitari per prestazioni di pronto soccorso non seguite da ricovero da Case di Cura private</t>
  </si>
  <si>
    <t>305100150503500</t>
  </si>
  <si>
    <t>305100150504000</t>
  </si>
  <si>
    <t>B.2.A.3.8.H) Servizi sanitari per prestazioni di pronto soccorso non seguite da ricovero da altri privati</t>
  </si>
  <si>
    <t>305100150504500</t>
  </si>
  <si>
    <t>305100150600000</t>
  </si>
  <si>
    <t>Servizi sanitari per ass. spec. ambulatoriale da privato per cittadini non residenti - Extraregione (mobilità attiva in compensazione)</t>
  </si>
  <si>
    <t>B.2.A.3.10) - Servizi sanitari per prestazioni di pronto soccorso non seguite da ricovero - da privato per cittadini non residenti - Extraregione (mobilità attiva in compensazione)</t>
  </si>
  <si>
    <t>305100150700000</t>
  </si>
  <si>
    <t>B.2.A.4) Acquisti servizi sanitari per assistenza riabilitativa</t>
  </si>
  <si>
    <t>305100200100000</t>
  </si>
  <si>
    <t>Servizi sanitari per assistenza riabilitativa da pubblico (Aziende sanitarie pubbliche della Regione)</t>
  </si>
  <si>
    <t>305100200200000</t>
  </si>
  <si>
    <t>Servizi sanitari per assistenza riabilitativa da pubblico (altri soggetti pubbl. della Regione)</t>
  </si>
  <si>
    <t>305100200300000</t>
  </si>
  <si>
    <t>Servizi sanitari per assistenza riabilitativada pubblico (Extraregione) non soggetti a compensazione</t>
  </si>
  <si>
    <t>305100200401000</t>
  </si>
  <si>
    <t>Assistenza riabilitativa ex art.26 L.833/78 - in regime di ricovero da privato (intraregionale)</t>
  </si>
  <si>
    <t>305100200402000</t>
  </si>
  <si>
    <t>Assistenza riabilitativa ex art.26 L.833/78 - in regime ambulatoriale da privato (intraregionale)</t>
  </si>
  <si>
    <t>305100200501000</t>
  </si>
  <si>
    <t>Assistenza riabilitativa ex art.26 L.833/78 - in regime di ricovero da privato (extraregionale)</t>
  </si>
  <si>
    <t>305100200502000</t>
  </si>
  <si>
    <t>Assistenza riabilitativa ex art.26 L.833/78 - in regime ambulatoriale da privato (extraregionale)</t>
  </si>
  <si>
    <t>B.2.A.5) Acquisti servizi sanitari per assistenza integrativa</t>
  </si>
  <si>
    <t>305100250100000</t>
  </si>
  <si>
    <t>Servizi sanitari per assistenza integrativa da pubblico (Aziende sanitarie pubbliche della Regione)</t>
  </si>
  <si>
    <t>305100250200000</t>
  </si>
  <si>
    <t>Servizi sanitari per assistenza integrativa da pubblico (altri soggetti pubbl. della Regione)</t>
  </si>
  <si>
    <t>305100250300000</t>
  </si>
  <si>
    <t>Servizi sanitari per assistenza integrativa da pubblico (Extraregione)</t>
  </si>
  <si>
    <t>305100250401000</t>
  </si>
  <si>
    <t>305100250402000</t>
  </si>
  <si>
    <t>305100250409000</t>
  </si>
  <si>
    <t>B.2.A.6) Acquisti servizi sanitari per assistenza protesica</t>
  </si>
  <si>
    <t>305100300100000</t>
  </si>
  <si>
    <t>Servizi sanitari per assistenza protesica da pubblico (Aziende sanitarie pubbliche della Regione)</t>
  </si>
  <si>
    <t>305100300200000</t>
  </si>
  <si>
    <t>Servizi sanitari per assistenza protesica da pubblico (altri soggetti pubbl. della Regione)</t>
  </si>
  <si>
    <t>305100300300000</t>
  </si>
  <si>
    <t>Servizi sanitari per assistenza protesica da pubblico (Extraregione)</t>
  </si>
  <si>
    <t>305100300401000</t>
  </si>
  <si>
    <t>305100300402000</t>
  </si>
  <si>
    <t>B.2.A.7) Acquisti servizi sanitari per assistenza ospedaliera</t>
  </si>
  <si>
    <t>305100350101000</t>
  </si>
  <si>
    <t>305100350102000</t>
  </si>
  <si>
    <t>305100350200000</t>
  </si>
  <si>
    <t>Acquisto di prestazioni in regime di ricovero (DRG) da pubblico (altri soggetti pubbl. della Regione)</t>
  </si>
  <si>
    <t>305100350300000</t>
  </si>
  <si>
    <t>305100350401000</t>
  </si>
  <si>
    <t>305100350402000</t>
  </si>
  <si>
    <t>305100350403000</t>
  </si>
  <si>
    <t>305100350404000</t>
  </si>
  <si>
    <t>305100350500000</t>
  </si>
  <si>
    <t>Servizi sanitari per ass. osped. da privato per cittadini non residenti - Extraregione (mobilità attiva in compensazione)</t>
  </si>
  <si>
    <t>B.2.A.8) Acquisto prestazioni di psichiatria residenziale e semiresidenziale</t>
  </si>
  <si>
    <t>305100400100000</t>
  </si>
  <si>
    <t>Prestazioni di psichiatria resid. e semiresid. da pubblico (Aziende sanitarie pubbliche della Regione)</t>
  </si>
  <si>
    <t>305100400200000</t>
  </si>
  <si>
    <t>Prestazioni di psichiatria resid. e semiresid. da pubblico (altri soggetti pubbl. della Regione)</t>
  </si>
  <si>
    <t>305100400300000</t>
  </si>
  <si>
    <t>Prestazioni di psichiatria resid. e semiresid. da pubblico (Extraregione) - non soggette a compensazione</t>
  </si>
  <si>
    <t>305100400400000</t>
  </si>
  <si>
    <t>Prestazioni di psichiatria resid. e semiresid. da privato (intraregionale)</t>
  </si>
  <si>
    <t>305100400500000</t>
  </si>
  <si>
    <t>Prestazioni di psichiatria resid. e semiresid.  da privato (extraregionale)</t>
  </si>
  <si>
    <t>B.2.A.9) Acquisto prestazioni di distribuzione farmaci File F</t>
  </si>
  <si>
    <t>305100450101000</t>
  </si>
  <si>
    <t>305100450102000</t>
  </si>
  <si>
    <t>305100450200000</t>
  </si>
  <si>
    <t>Prestazioni di distribuzione farmaci File F da pubblico (altri soggetti pubbl. della Regione)</t>
  </si>
  <si>
    <t>305100450300000</t>
  </si>
  <si>
    <t>Prestazioni di distribuzione farmaci File F da pubblico (Extraregione)</t>
  </si>
  <si>
    <t>305100450500000</t>
  </si>
  <si>
    <t>Prestazioni di distribuzione farmaci File F da privato (extraregionale)</t>
  </si>
  <si>
    <t>305100450600000</t>
  </si>
  <si>
    <t>Prestazioni di distribuzione farmaci File F da privato per cittadini non residenti - Extraregione (mobilità attiva in compensazione)</t>
  </si>
  <si>
    <t>B.2.A.10) Acquisto prestazioni termali in convenzione</t>
  </si>
  <si>
    <t>305100500100000</t>
  </si>
  <si>
    <t>Prestazioni termali in convenzione da pubblico (Aziende sanitarie pubbliche della Regione) - Mobilità intraregionale</t>
  </si>
  <si>
    <t>305100500200000</t>
  </si>
  <si>
    <t>Prestazioni termali in convenzione da pubblico (altri soggetti pubbl. della Regione)</t>
  </si>
  <si>
    <t>305100500300000</t>
  </si>
  <si>
    <t>Prestazioni termali in convenzione da pubblico (Extraregione)</t>
  </si>
  <si>
    <t>305100500400000</t>
  </si>
  <si>
    <t>Prestazioni termali in convenzione da privato</t>
  </si>
  <si>
    <t>305100500500000</t>
  </si>
  <si>
    <t>Prestazioni termali in convenzione da privato per cittadini non residenti - Extraregione (mobilità attiva in compensazione)</t>
  </si>
  <si>
    <t>B.2.A.11) Acquisto prestazioni di trasporto sanitario</t>
  </si>
  <si>
    <t>305100550100000</t>
  </si>
  <si>
    <t>Prestazioni di trasporto sanitario da pubblico (Aziende sanitarie pubbliche della Regione) - Mobilità intraregionale</t>
  </si>
  <si>
    <t>305100550200000</t>
  </si>
  <si>
    <t>Prestazioni di trasporto sanitario da pubblico (altri soggetti pubbl. della Regione)</t>
  </si>
  <si>
    <t>305100550300000</t>
  </si>
  <si>
    <t>Prestazioni di trasporto sanitario da pubblico (Extraregione)</t>
  </si>
  <si>
    <t>305100550401000</t>
  </si>
  <si>
    <t>305100550402000</t>
  </si>
  <si>
    <t>305100550403000</t>
  </si>
  <si>
    <t>305100550404000</t>
  </si>
  <si>
    <t>B.2.A.12) Acquisto prestazioni Socio-Sanitarie a rilevanza sanitaria</t>
  </si>
  <si>
    <t>B.2.A.12.1.A) Assistenza domiciliare integrata</t>
  </si>
  <si>
    <t>305100600101000</t>
  </si>
  <si>
    <t>305100600102000</t>
  </si>
  <si>
    <t>Altre prestazioni socio-sanitarie a rilevanza sanitaria</t>
  </si>
  <si>
    <t>305100600201000</t>
  </si>
  <si>
    <t>RSA esterne (altri soggetti pubblici della Regione)</t>
  </si>
  <si>
    <t>305100600202000</t>
  </si>
  <si>
    <t>Rimborso per ass. san. in strutture resid. e semi resid. per anziani (altri soggetti pubblici della Regione)</t>
  </si>
  <si>
    <t>305100600203000</t>
  </si>
  <si>
    <t>Abbattimento rette anziani non autosufficienti (altri soggetti pubblici della Regione)</t>
  </si>
  <si>
    <t>305100600209000</t>
  </si>
  <si>
    <t>305100600250000</t>
  </si>
  <si>
    <t>Acquisto di Altre prestazioni sociosanitarie a rilevanza sanitaria erogate a soggetti pubblici Extraregione  - da pubblico  (Extraregione)</t>
  </si>
  <si>
    <t>305100600300000</t>
  </si>
  <si>
    <t>Acquisto di Altre prestazioni sociosanitarie a rilevanza sanitaria erogate a soggetti pubblici (Extraregione) non soggette a compensazione</t>
  </si>
  <si>
    <t>305100600301000</t>
  </si>
  <si>
    <t>305100600302000</t>
  </si>
  <si>
    <t>305100600401000</t>
  </si>
  <si>
    <t>305100600402000</t>
  </si>
  <si>
    <t>305100600403000</t>
  </si>
  <si>
    <t>305100600404000</t>
  </si>
  <si>
    <t>305100600405000</t>
  </si>
  <si>
    <t>305100600406000</t>
  </si>
  <si>
    <t>Assist. riabilitativa residenziale e integrativa territoriale per tossicodipendenti da privato (intraregionale)</t>
  </si>
  <si>
    <t>305100600407000</t>
  </si>
  <si>
    <t>305100600409000</t>
  </si>
  <si>
    <t>305100600501000</t>
  </si>
  <si>
    <t>Assist. riabilitativa residenziale e integrativa territoriale per tossicodipendenti da privato (extraregionale)</t>
  </si>
  <si>
    <t>305100600509000</t>
  </si>
  <si>
    <t>B.2.A.13) Compartecipazione al personale per att. libero-prof. (intramoenia)</t>
  </si>
  <si>
    <t>B.2.A.13.1) Compartecipazione al personale per att. libero professionale intramoenia - Area ospedaliera</t>
  </si>
  <si>
    <t>305100650100000</t>
  </si>
  <si>
    <t>B.2.A.13.2) Compartecipazione al personale per att. libero professionale intramoenia- Area specialistica</t>
  </si>
  <si>
    <t>305100650200000</t>
  </si>
  <si>
    <t>B.2.A.13.3) Compartecipazione al personale per att. libero professionale intramoenia - Area sanità pubblica</t>
  </si>
  <si>
    <t>305100650300000</t>
  </si>
  <si>
    <t>B.2.A.13.4) Compartecipazione al personale per att. libero professionale intramoenia - Consulenze (ex art. 55 c.1 lett. c), d) ed ex Art. 57-58)</t>
  </si>
  <si>
    <t>305100650401000</t>
  </si>
  <si>
    <t>305100650402000</t>
  </si>
  <si>
    <t>305100650403000</t>
  </si>
  <si>
    <t>305100650409000</t>
  </si>
  <si>
    <t>Oneri su compartecipazione al  personale Dirigenza  med-vet-san. e delle prof. sanitarie per att. libero  professionale intramoenia - Altro</t>
  </si>
  <si>
    <t>B.2.A.13.5) Compartecipazione al personale per att. libero professionale intramoenia - Consulenze (ex art. 55 c.1 lett. c), d) ed ex Art. 57-58) (Aziende sanitarie pubbliche della Regione)</t>
  </si>
  <si>
    <t>305100650501000</t>
  </si>
  <si>
    <t>Consulenze a favore di terzi, rimborsate Dirigenza medica e veterinaria (Aziende sanitarie pubbliche della Regione)</t>
  </si>
  <si>
    <t>305100650502000</t>
  </si>
  <si>
    <t>Consulenze a favore di terzi, rimborsate Dirigenza sanitaria e delle professioni sanitarie (Aziende sanitarie pubbliche della Regione)</t>
  </si>
  <si>
    <t>305100650503000</t>
  </si>
  <si>
    <t>Consulenze a favore di terzi, rimborsate Dirigenza medica universitaria (Aziende sanitarie pubbliche della Regione)</t>
  </si>
  <si>
    <t>305100650509000</t>
  </si>
  <si>
    <t>Oneri su compart. al  personale Dirigenza  med-vet-san. e delle prof. sani. per att. libero  professionale intramoenia - Altro (Aziende sanitarie pubbliche della Regione)</t>
  </si>
  <si>
    <t>B.2.A.13.6) Compartecipazione al personale per att. libero professionale intramoenia - Altro</t>
  </si>
  <si>
    <t>305100650600500</t>
  </si>
  <si>
    <t>305100650601000</t>
  </si>
  <si>
    <t>Consulenze a favore di terzi, rimborsate Dirigenza ruolo tecnico</t>
  </si>
  <si>
    <t>305100650601500</t>
  </si>
  <si>
    <t>Consulenze a favore di terzi, rimborsate Dirigenza ruolo amministrativo</t>
  </si>
  <si>
    <t>305100650602000</t>
  </si>
  <si>
    <t>305100650602500</t>
  </si>
  <si>
    <t>305100650603000</t>
  </si>
  <si>
    <t>305100650603500</t>
  </si>
  <si>
    <t>Consulenze a favore di terzi, rimborsate Comparto ruolo amministrativo</t>
  </si>
  <si>
    <t>305100650604000</t>
  </si>
  <si>
    <t>305100650604500</t>
  </si>
  <si>
    <t>305100650605000</t>
  </si>
  <si>
    <t>305100650609000</t>
  </si>
  <si>
    <t>B.2.A.13.7) Compartecipazione al personale per att. libero professionale intramoenia - Altro (Aziende sanitarie pubbliche della Regione)</t>
  </si>
  <si>
    <t>305100650700500</t>
  </si>
  <si>
    <t>Consulenze a favore di terzi, rimborsate Dirigenza ruolo professionale  (Aziende sanitarie pubbliche della Regione)</t>
  </si>
  <si>
    <t>305100650701000</t>
  </si>
  <si>
    <t>Consulenze a favore di terzi, rimborsate Dirigenza ruolo tecnico  (Aziende sanitarie pubbliche della Regione)</t>
  </si>
  <si>
    <t>305100650701500</t>
  </si>
  <si>
    <t>Consulenze a favore di terzi, rimborsate Dirigenza ruolo amministrativo  (Aziende sanitarie pubbliche della Regione)</t>
  </si>
  <si>
    <t>305100650702000</t>
  </si>
  <si>
    <t>Consulenze a favore di terzi, rimborsate Comparto ruolo sanitario (Aziende sanitarie pubbliche della Regione)</t>
  </si>
  <si>
    <t>305100650702500</t>
  </si>
  <si>
    <t>Consulenze a favore di terzi, rimborsate Comparto ruolo professionale (Aziende sanitarie pubbliche della Regione)</t>
  </si>
  <si>
    <t>305100650703000</t>
  </si>
  <si>
    <t>Consulenze a favore di terzi, rimborsate Comparto ruolo tecnico (Aziende sanitarie pubbliche della Regione)</t>
  </si>
  <si>
    <t>305100650703500</t>
  </si>
  <si>
    <t>Consulenze a favore di terzi, rimborsate Comparto ruolo amministrativo (Aziende sanitarie pubbliche della Regione)</t>
  </si>
  <si>
    <t>305100650704000</t>
  </si>
  <si>
    <t>305100650709000</t>
  </si>
  <si>
    <t>B.2.A.14) Rimborsi, assegni e contributi sanitari</t>
  </si>
  <si>
    <t>B.2.A.14.1) Contributi ad associazioni di volontariato</t>
  </si>
  <si>
    <t>305100700100000</t>
  </si>
  <si>
    <t>B.2.A.14.2) Rimborsi per cure all'estero</t>
  </si>
  <si>
    <t>305100700200000</t>
  </si>
  <si>
    <t>B.2.A.14.3) Contributi a società partecipate e/o enti dipendenti della Regione</t>
  </si>
  <si>
    <t>305100700300000</t>
  </si>
  <si>
    <t>B.2.A.14.4) Contributo Legge 210/92</t>
  </si>
  <si>
    <t>305100700400000</t>
  </si>
  <si>
    <t>B.2.A.14.5) Altri rimborsi, assegni e contributi</t>
  </si>
  <si>
    <t>305100700500500</t>
  </si>
  <si>
    <t>305100700501000</t>
  </si>
  <si>
    <t>305100700501500</t>
  </si>
  <si>
    <t>305100700502000</t>
  </si>
  <si>
    <t>305100700502500</t>
  </si>
  <si>
    <t>305100700503000</t>
  </si>
  <si>
    <t>305100700503500</t>
  </si>
  <si>
    <t>305100700504000</t>
  </si>
  <si>
    <t>305100700504500</t>
  </si>
  <si>
    <t>305100700509000</t>
  </si>
  <si>
    <t>B.2.A.14.6) Rimborsi, assegni e contributi v/Aziende sanitarie pubbliche della Regione</t>
  </si>
  <si>
    <t>305100700601000</t>
  </si>
  <si>
    <t>305100700609000</t>
  </si>
  <si>
    <t>305100700700000</t>
  </si>
  <si>
    <t>B.2.A.15) Consulenze, Collaborazioni, Interinale e altre prestazioni di lavoro sanitarie e sociosanitarie</t>
  </si>
  <si>
    <t>B.2.A.15.1) Consulenze sanitarie e sociosan. da Aziende sanitarie pubbliche della Regione</t>
  </si>
  <si>
    <t>305100750100000</t>
  </si>
  <si>
    <t>B.2.A.15.2) Consulenze sanitarie e sociosanit. da terzi - Altri soggetti pubblici</t>
  </si>
  <si>
    <t>305100750200000</t>
  </si>
  <si>
    <t>B.2.A.15.3) Consulenze, Collaborazioni, Interinale e altre prestazioni di lavoro sanitarie e socios. da privato</t>
  </si>
  <si>
    <t>305100750301000</t>
  </si>
  <si>
    <t>305100750302005</t>
  </si>
  <si>
    <t>305100750302010</t>
  </si>
  <si>
    <t>305100750302015</t>
  </si>
  <si>
    <t>B.2.A.15.3.C) Collaborazioni coordinate e continuative sanitarie e socios. da privato</t>
  </si>
  <si>
    <t>305100750303005</t>
  </si>
  <si>
    <t>305100750303010</t>
  </si>
  <si>
    <t>305100750303015</t>
  </si>
  <si>
    <t>305100750303020</t>
  </si>
  <si>
    <t>B.2.A.15.3.D) Indennità a personale universitario - area sanitaria</t>
  </si>
  <si>
    <t>305100750304005</t>
  </si>
  <si>
    <t xml:space="preserve">Indennità personale sanitario universitario </t>
  </si>
  <si>
    <t>305100750304010</t>
  </si>
  <si>
    <t>305100750304015</t>
  </si>
  <si>
    <t xml:space="preserve">Retribuzione di risultato personale sanitario universitario </t>
  </si>
  <si>
    <t>305100750304020</t>
  </si>
  <si>
    <t xml:space="preserve">Condizioni di lavoro personale personale sanitario universitario </t>
  </si>
  <si>
    <t>305100750304025</t>
  </si>
  <si>
    <t>Altri compensi personale sanitario universitario</t>
  </si>
  <si>
    <t>305100750304030</t>
  </si>
  <si>
    <t xml:space="preserve">Oneri sociali personale sanitario universitario </t>
  </si>
  <si>
    <t>B.2.A.15.3.E) Lavoro interinale - area sanitaria</t>
  </si>
  <si>
    <t>305100750305000</t>
  </si>
  <si>
    <t>Lavoro interinale - area sanitaria</t>
  </si>
  <si>
    <t>B.2.A.15.3.F) Altre collaborazioni e prestazioni di lavoro - area sanitaria</t>
  </si>
  <si>
    <t>305100750306005</t>
  </si>
  <si>
    <t>305100750306010</t>
  </si>
  <si>
    <t>305100750306015</t>
  </si>
  <si>
    <t>305100750306020</t>
  </si>
  <si>
    <t>305100750306025</t>
  </si>
  <si>
    <t>305100750306030</t>
  </si>
  <si>
    <t>305100750306035</t>
  </si>
  <si>
    <t>305100750306040</t>
  </si>
  <si>
    <t>305100750306090</t>
  </si>
  <si>
    <t>Oneri sociali su altre collaborazioni e prestazioni di lavoro - area sanitaria</t>
  </si>
  <si>
    <t>305100750401000</t>
  </si>
  <si>
    <t>305100750402000</t>
  </si>
  <si>
    <t>305100750403000</t>
  </si>
  <si>
    <t>B.2.A.16.1) Altri servizi sanitari e sociosanitari a rilevanza sanitaria da pubblico - Aziende sanitarie pubbliche della Regione</t>
  </si>
  <si>
    <t>305100800100000</t>
  </si>
  <si>
    <t>B.2.A.16.2) Altri servizi sanitari e sociosanitari a rilevanza sanitaria da pubblico - Altri soggetti pubblici della Regione</t>
  </si>
  <si>
    <t>305100800200000</t>
  </si>
  <si>
    <t>305100800300000</t>
  </si>
  <si>
    <t>B.2.A.16.4) Altri servizi sanitari da privato</t>
  </si>
  <si>
    <t>305100800401000</t>
  </si>
  <si>
    <t>305100800402000</t>
  </si>
  <si>
    <t>305100800409000</t>
  </si>
  <si>
    <t>B.2.A.16.5) Costi per servizi sanitari - Mobilità internazionale passiva</t>
  </si>
  <si>
    <t>305100800500000</t>
  </si>
  <si>
    <t>305100800600000</t>
  </si>
  <si>
    <t>B.2.A.16.7)   Costi per prestazioni sanitarie erogate da aziende sanitarie estere (fatturate direttamente)</t>
  </si>
  <si>
    <t>305100800700000</t>
  </si>
  <si>
    <t>305100850000000</t>
  </si>
  <si>
    <t>B.2.B.1) Servizi non sanitari</t>
  </si>
  <si>
    <t>B.2.B.1.1) Lavanderia</t>
  </si>
  <si>
    <t>305200100500000</t>
  </si>
  <si>
    <t>B.2.B.1.2) Pulizia</t>
  </si>
  <si>
    <t>305200100100000</t>
  </si>
  <si>
    <t>B.2.B.1.3) Mensa</t>
  </si>
  <si>
    <t>305200100151000</t>
  </si>
  <si>
    <t>305200100152000</t>
  </si>
  <si>
    <t>B.2.B.1.4) Riscaldamento</t>
  </si>
  <si>
    <t>305200100200000</t>
  </si>
  <si>
    <t>B.2.B.1.5) Servizi di assistenza informatica</t>
  </si>
  <si>
    <t>305200100251000</t>
  </si>
  <si>
    <t>305200100252000</t>
  </si>
  <si>
    <t>305200100259000</t>
  </si>
  <si>
    <t>B.2.B.1.6) Servizi trasporti (non sanitari)</t>
  </si>
  <si>
    <t>305200100300000</t>
  </si>
  <si>
    <t>B.2.B.1.7) Smaltimento rifiuti</t>
  </si>
  <si>
    <t>305200100350000</t>
  </si>
  <si>
    <t>B.2.B.1.8) Utenze telefoniche</t>
  </si>
  <si>
    <t>305200100401000</t>
  </si>
  <si>
    <t>305200100402000</t>
  </si>
  <si>
    <t>B.2.B.1.9) Utenze elettricità</t>
  </si>
  <si>
    <t>305200100450000</t>
  </si>
  <si>
    <t>B.2.B.1.10) Altre utenze</t>
  </si>
  <si>
    <t>305200100501000</t>
  </si>
  <si>
    <t>305200100502000</t>
  </si>
  <si>
    <t>305200100503000</t>
  </si>
  <si>
    <t>305200100504000</t>
  </si>
  <si>
    <t>305200100505000</t>
  </si>
  <si>
    <t>B.2.B.1.11) Premi di assicurazione</t>
  </si>
  <si>
    <t>B.2.B.1.11.A) Premi di assicurazione - R.C. Professionale</t>
  </si>
  <si>
    <t>305200100551000</t>
  </si>
  <si>
    <t>Premi di assicurazione - R.C. Professionale</t>
  </si>
  <si>
    <t>B.2.B.1.11.B) Premi di assicurazione - Altri premi assicurativi</t>
  </si>
  <si>
    <t>305200100552000</t>
  </si>
  <si>
    <t>305200100601000</t>
  </si>
  <si>
    <t>305200100602005</t>
  </si>
  <si>
    <t>305200100602010</t>
  </si>
  <si>
    <t>305200100603005</t>
  </si>
  <si>
    <t>305200100603010</t>
  </si>
  <si>
    <t>305200100603015</t>
  </si>
  <si>
    <t>305200100603020</t>
  </si>
  <si>
    <t>305200100603025</t>
  </si>
  <si>
    <t>305200100603030</t>
  </si>
  <si>
    <t>305200100603035</t>
  </si>
  <si>
    <t>305200100603040</t>
  </si>
  <si>
    <t>305200100603045</t>
  </si>
  <si>
    <t>305200100603050</t>
  </si>
  <si>
    <t>305200100603055</t>
  </si>
  <si>
    <t>305200100603060</t>
  </si>
  <si>
    <t>305200100603065</t>
  </si>
  <si>
    <t>305200100603080</t>
  </si>
  <si>
    <t>305200100603090</t>
  </si>
  <si>
    <t>B.2.B.2) Consulenze, Collaborazioni, Interinale e altre prestazioni di lavoro non sanitarie</t>
  </si>
  <si>
    <t>305200200100000</t>
  </si>
  <si>
    <t>305200200200000</t>
  </si>
  <si>
    <t>305200200301005</t>
  </si>
  <si>
    <t>305200200301010</t>
  </si>
  <si>
    <t>305200200301015</t>
  </si>
  <si>
    <t>305200200301020</t>
  </si>
  <si>
    <t>305200200301090</t>
  </si>
  <si>
    <t>305200200302000</t>
  </si>
  <si>
    <t>B.2.B.2.3.C) Indennità a personale universitario - area non sanitaria</t>
  </si>
  <si>
    <t>305200200303000</t>
  </si>
  <si>
    <t>Indennità a personale universitario - area non sanitaria</t>
  </si>
  <si>
    <t>B.2.B.2.3.D) Lavoro interinale - area non sanitaria</t>
  </si>
  <si>
    <t>305200200304000</t>
  </si>
  <si>
    <t>Lavoro interinale - area non sanitaria</t>
  </si>
  <si>
    <t>B.2.B.2.3.E) Altre collaborazioni e prestazioni di lavoro - area non sanitaria</t>
  </si>
  <si>
    <t>305200200305010</t>
  </si>
  <si>
    <t>305200200305020</t>
  </si>
  <si>
    <t>305200200305030</t>
  </si>
  <si>
    <t>305200200305040</t>
  </si>
  <si>
    <t>305200200305090</t>
  </si>
  <si>
    <t>Altre collaborazioni e prestazioni di lavoro - area non sanitaria</t>
  </si>
  <si>
    <t>B.2.B.2.3.F) Altre Consulenze non sanitarie da privato - in attuazione dell'art.79, comma 1 sexies lettera c), del D.L. 112/2008, convertito con legge 133/2008 e della legge 23 dicembre 2009 n. 191.</t>
  </si>
  <si>
    <t>305200200306000</t>
  </si>
  <si>
    <t>Altre Consulenze non sanitarie da privato - in attuazione dell'art.79, comma 1 sexies lettera c), del D.L. 112/2008, convertito con legge 133/2008 e della legge 23 dicembre 2009 n. 191.</t>
  </si>
  <si>
    <t>305200200401000</t>
  </si>
  <si>
    <t>305200200402000</t>
  </si>
  <si>
    <t>305200200403000</t>
  </si>
  <si>
    <t>305200300100000</t>
  </si>
  <si>
    <t>305200300200000</t>
  </si>
  <si>
    <t>B.3) Manutenzione e riparazione (ordinaria esternalizzata)</t>
  </si>
  <si>
    <t>B.3.A) Manutenzione e riparazione ai fabbricati e loro pertinenze</t>
  </si>
  <si>
    <t>310100000000000</t>
  </si>
  <si>
    <t>B.3.B) Manutenzione e riparazione agli impianti e macchinari</t>
  </si>
  <si>
    <t>310200100000000</t>
  </si>
  <si>
    <t>310200200000000</t>
  </si>
  <si>
    <t>310200300000000</t>
  </si>
  <si>
    <t>B.3.C) Manutenzione e riparazione alle attrezzature sanitarie e scientifiche</t>
  </si>
  <si>
    <t>310300000000000</t>
  </si>
  <si>
    <t>B.3.D) Manutenzione e riparazione ai mobili e arredi</t>
  </si>
  <si>
    <t>310400000000000</t>
  </si>
  <si>
    <t>B.3.E) Manutenzione e riparazione agli automezzi</t>
  </si>
  <si>
    <t>310500000000000</t>
  </si>
  <si>
    <t>B.3.F) Altre manutenzioni e riparazioni</t>
  </si>
  <si>
    <t>310600100000000</t>
  </si>
  <si>
    <t>310600200000000</t>
  </si>
  <si>
    <t>310600300000000</t>
  </si>
  <si>
    <t>B.3.G) Manutenzioni e riparazioni da Aziende sanitarie pubbliche della Regione</t>
  </si>
  <si>
    <t>310700000000000</t>
  </si>
  <si>
    <t>B.4) Godimento di beni di terzi</t>
  </si>
  <si>
    <t>B.4.A) Fitti passivi</t>
  </si>
  <si>
    <t>315100100000000</t>
  </si>
  <si>
    <t>315100200000000</t>
  </si>
  <si>
    <t>B.4.B) Canoni di noleggio</t>
  </si>
  <si>
    <t>315200100000000</t>
  </si>
  <si>
    <t>315200200100000</t>
  </si>
  <si>
    <t>315200200200000</t>
  </si>
  <si>
    <t>315200200300000</t>
  </si>
  <si>
    <t>315200200900000</t>
  </si>
  <si>
    <t>B.4.C) Canoni di leasing</t>
  </si>
  <si>
    <t>315300100100000</t>
  </si>
  <si>
    <t>Canoni di leasing operativo  - area sanitaria</t>
  </si>
  <si>
    <t>315300100200000</t>
  </si>
  <si>
    <t>Canoni di leasing finanziario  - area sanitaria</t>
  </si>
  <si>
    <t>315300200100000</t>
  </si>
  <si>
    <t>Canoni di leasing operativo - area non sanitaria</t>
  </si>
  <si>
    <t>315300200200000</t>
  </si>
  <si>
    <t>Canoni di leasing finanziario - area non sanitaria</t>
  </si>
  <si>
    <t>315350000000000</t>
  </si>
  <si>
    <t>315400000000000</t>
  </si>
  <si>
    <t>B.5) Personale del ruolo sanitario</t>
  </si>
  <si>
    <t>320100100101000</t>
  </si>
  <si>
    <t>Voci di costo a carattere stipendiale - personale dirigente medico tempo indeterm.</t>
  </si>
  <si>
    <t>320100100102000</t>
  </si>
  <si>
    <t>Retribuzione di posizione - personale dirigente medico tempo indeterm.</t>
  </si>
  <si>
    <t>320100100103000</t>
  </si>
  <si>
    <t>Retribuzione di risultato - personale dirigente medico tempo indeterm.</t>
  </si>
  <si>
    <t>320100100104000</t>
  </si>
  <si>
    <t>Condizioni di lavoro - personale dirigente medico tempo indeterm.</t>
  </si>
  <si>
    <t>320100100105000</t>
  </si>
  <si>
    <t>Accantonamento al fondo per TFR dipendenti - personale dirigente medico tempo indeterm.</t>
  </si>
  <si>
    <t>320100100106000</t>
  </si>
  <si>
    <t>Accantonamento ai fondi integrativi pensione - personale dirigente medico tempo indeterm.</t>
  </si>
  <si>
    <t>320100100107000</t>
  </si>
  <si>
    <t>Altre competenze personale dirigente medico tempo indeterm.</t>
  </si>
  <si>
    <t>320100100109000</t>
  </si>
  <si>
    <t>Oneri sociali su retribuzione - personale dirigente medico tempo indeterm.</t>
  </si>
  <si>
    <t>B.5.A.1.2) Costo del personale dirigente medico - tempo determ.</t>
  </si>
  <si>
    <t>320100100201000</t>
  </si>
  <si>
    <t>Voci di costo a carattere stipendiale - personale dirigente medico tempo determ.</t>
  </si>
  <si>
    <t>320100100202000</t>
  </si>
  <si>
    <t>Retribuzione di posizione - personale dirigente medico tempo determ.</t>
  </si>
  <si>
    <t>320100100203000</t>
  </si>
  <si>
    <t>Retribuzione di risultato - personale dirigente medico tempo determ.</t>
  </si>
  <si>
    <t>320100100204000</t>
  </si>
  <si>
    <t>Condizioni di lavoro - personale dirigente medico tempo determ.</t>
  </si>
  <si>
    <t>320100100205000</t>
  </si>
  <si>
    <t>Accantonamento al fondo per TFR dipendenti - dirigente medico tempo determ.</t>
  </si>
  <si>
    <t>320100100206000</t>
  </si>
  <si>
    <t>Accantonamento ai fondi integrativi pensione - dirigente medico tempo determ.</t>
  </si>
  <si>
    <t>320100100207000</t>
  </si>
  <si>
    <t>Altre competenze personale dirigente medico tempo determ.</t>
  </si>
  <si>
    <t>320100100209000</t>
  </si>
  <si>
    <t>Oneri sociali su retribuzione - personale dirigente medico tempo determ.</t>
  </si>
  <si>
    <t>320100100300000</t>
  </si>
  <si>
    <t>B.5.A.2.1) Costo del personale dirigente non medico - tempo indeterm.</t>
  </si>
  <si>
    <t>320100200101000</t>
  </si>
  <si>
    <t>Voci di costo a carattere stipendiale - personale dirigente non medico tempo indeterm.</t>
  </si>
  <si>
    <t>320100200102000</t>
  </si>
  <si>
    <t>Retribuzione di posizione - personale dirigente non medico tempo indeterm.</t>
  </si>
  <si>
    <t>320100200103000</t>
  </si>
  <si>
    <t>Retribuzione di risultato - personale dirigente non medico tempo indeterm.</t>
  </si>
  <si>
    <t>320100200104000</t>
  </si>
  <si>
    <t>Condizioni di lavoro - personale dirigente non medico tempo indeterm.</t>
  </si>
  <si>
    <t>320100200105000</t>
  </si>
  <si>
    <t>Accantonamento al fondo per TFR dipendenti - personale dirigente non medico tempo indeterm.</t>
  </si>
  <si>
    <t>320100200106000</t>
  </si>
  <si>
    <t>Accantonamento ai fondi integrativi pensione - personale dirigente non medico tempo indeterm.</t>
  </si>
  <si>
    <t>320100200107000</t>
  </si>
  <si>
    <t>Altre competenze personale dirigente non medico - personale dirigente non medico tempo indeterm.</t>
  </si>
  <si>
    <t>320100200109000</t>
  </si>
  <si>
    <t>Oneri sociali su retribuzione - personale dirigente non medico tempo indeterm.</t>
  </si>
  <si>
    <t>B.5.A.2.2) Costo del personale dirigente non medico - tempo determ.</t>
  </si>
  <si>
    <t>320100200201000</t>
  </si>
  <si>
    <t>Voci di costo a carattere stipendiale - personale dirigente non medico tempo determ.</t>
  </si>
  <si>
    <t>320100200202000</t>
  </si>
  <si>
    <t>Retribuzione di posizione - personale dirigente non medico tempo determ.</t>
  </si>
  <si>
    <t>320100200203000</t>
  </si>
  <si>
    <t>Retribuzione di risultato - personale dirigente non medico tempo determ.</t>
  </si>
  <si>
    <t>320100200204000</t>
  </si>
  <si>
    <t>Condizioni di lavoro - personale dirigente non medico tempo determ.</t>
  </si>
  <si>
    <t>320100200205000</t>
  </si>
  <si>
    <t>Accantonamento al fondo per TFR dipendenti - personale dirigente non medico tempo determ.</t>
  </si>
  <si>
    <t>320100200206000</t>
  </si>
  <si>
    <t>Accantonamento ai fondi integrativi pensione - personale dirigente non medico tempo determ.</t>
  </si>
  <si>
    <t>320100200207000</t>
  </si>
  <si>
    <t>Altre competenze personale dirigente non medico - personale dirigente non medico tempo determ.</t>
  </si>
  <si>
    <t>320100200209000</t>
  </si>
  <si>
    <t>Oneri sociali su retribuzione - personale dirigente non medico tempo determ.</t>
  </si>
  <si>
    <t>320100200300000</t>
  </si>
  <si>
    <t>Costo del personale dirigente non medico - altro</t>
  </si>
  <si>
    <t>B.5.B.1) Costo del personale comparto ruolo sanitario - tempo indeterm.</t>
  </si>
  <si>
    <t>320200100100000</t>
  </si>
  <si>
    <t>Voci di costo a carattere stipendiale - personale comparto ruolo sanitario tempo indeterm.</t>
  </si>
  <si>
    <t>3202001002000</t>
  </si>
  <si>
    <t>Premialità e condizioni di lavoro personale comparto ruolo sanitario tempo indeterm.</t>
  </si>
  <si>
    <t>320200100201000</t>
  </si>
  <si>
    <t>Straordinario - personale comparto ruolo sanitario tempo indeterm.</t>
  </si>
  <si>
    <t>320200100202000</t>
  </si>
  <si>
    <t>Condizioni di lavoro - personale comparto ruolo sanitario tempo indeterm.</t>
  </si>
  <si>
    <t>320200100203000</t>
  </si>
  <si>
    <t>Premialità - personale comparto ruolo sanitario tempo indeterm.</t>
  </si>
  <si>
    <t>3202001003000</t>
  </si>
  <si>
    <t>Incarichi, progressioni economiche ed indennità professionali comparto ruolo sanitario tempo indeterm.</t>
  </si>
  <si>
    <t>320200100301000</t>
  </si>
  <si>
    <t>Incarichi - personale comparto ruolo sanitario tempo indeterm.</t>
  </si>
  <si>
    <t>320200100302000</t>
  </si>
  <si>
    <t>Progressioni economiche - personale comparto ruolo sanitario tempo indeterm.</t>
  </si>
  <si>
    <t>320200100303000</t>
  </si>
  <si>
    <t>Indennità professionali - personale comparto ruolo sanitario tempo indeterm.</t>
  </si>
  <si>
    <t>320200100400000</t>
  </si>
  <si>
    <t>Accantonamento al fondo per TFR dipendenti - personale comparto ruolo sanitario tempo indeterm.</t>
  </si>
  <si>
    <t>320200100500000</t>
  </si>
  <si>
    <t>Accantonamento ai fondi integrativi pensione - personale comparto ruolo sanitario tempo indeterm.</t>
  </si>
  <si>
    <t>320200100600000</t>
  </si>
  <si>
    <t>Altri oneri per il personale comparto ruolo sanitario tempo indeterm.</t>
  </si>
  <si>
    <t>320200100900000</t>
  </si>
  <si>
    <t>Oneri sociali su retribuzione - personale comparto ruolo sanitario tempo indeterm.</t>
  </si>
  <si>
    <t>B.5.B.2) Costo del personale comparto ruolo sanitario - tempo determ.</t>
  </si>
  <si>
    <t>3202002000000</t>
  </si>
  <si>
    <t>B.5.B.2) a) Costo del personale comparto ruolo sanitario - tempo determ.</t>
  </si>
  <si>
    <t>320200200100000</t>
  </si>
  <si>
    <t>Voci di costo a carattere stipendiale - personale comparto ruolo sanitario tempo determ.</t>
  </si>
  <si>
    <t>3202002002000</t>
  </si>
  <si>
    <t>Premialità e condizioni di lavoro personale comparto ruolo sanitario tempo determ.</t>
  </si>
  <si>
    <t>320200200201000</t>
  </si>
  <si>
    <t>Straordinario - personale comparto ruolo sanitario tempo determ.</t>
  </si>
  <si>
    <t>320200200202000</t>
  </si>
  <si>
    <t>Condizioni di lavoro - personale comparto ruolo sanitario tempo determ.</t>
  </si>
  <si>
    <t>320200200203000</t>
  </si>
  <si>
    <t>Premialità - personale comparto ruolo sanitario tempo determ.</t>
  </si>
  <si>
    <t>3202002003000</t>
  </si>
  <si>
    <t>Incarichi, progressioni economiche ed indennità professionali comparto ruolo sanitario tempo determ.</t>
  </si>
  <si>
    <t>320200200301000</t>
  </si>
  <si>
    <t>Incarichi - personale comparto ruolo sanitario tempo determ.</t>
  </si>
  <si>
    <t>320200200302000</t>
  </si>
  <si>
    <t>Progressioni economiche - personale comparto ruolo sanitario tempo determ.</t>
  </si>
  <si>
    <t>320200200303000</t>
  </si>
  <si>
    <t>Indennità professionali - personale comparto ruolo sanitario tempo determ.</t>
  </si>
  <si>
    <t>320200200400000</t>
  </si>
  <si>
    <t>Accantonamento al fondo per TFR dipendenti - personale comparto ruolo sanitario tempo determ.</t>
  </si>
  <si>
    <t>320200200500000</t>
  </si>
  <si>
    <t>Accantonamento ai fondi integrativi pensione - personale comparto ruolo sanitario tempo determ.</t>
  </si>
  <si>
    <t>320200200600000</t>
  </si>
  <si>
    <t>Altri oneri per il personale comparto ruolo sanitario tempo determ.</t>
  </si>
  <si>
    <t>320200200900000</t>
  </si>
  <si>
    <t>Oneri sociali su retribuzione - personale comparto ruolo sanitario tempo determ.</t>
  </si>
  <si>
    <t>3202002010000</t>
  </si>
  <si>
    <t>B.5.B.2) b) Costo del personale comparto ruolo ricercatori piramide - tempo determ.</t>
  </si>
  <si>
    <t>320200201100000</t>
  </si>
  <si>
    <t>Voci di costo a carattere stipendiale - personale comparto ruolo ricercatori piramide tempo determ.</t>
  </si>
  <si>
    <t>3202002012000</t>
  </si>
  <si>
    <t>Premialità e condizioni di lavoro personale ruolo ricercatori piramide - tempo determ.</t>
  </si>
  <si>
    <t>320200201201000</t>
  </si>
  <si>
    <t>Straordinario - personale comparto ruolo ricercatori  piramide tempo determ.</t>
  </si>
  <si>
    <t>320200201202000</t>
  </si>
  <si>
    <t>Condizioni di lavoro - ruolo ricercatori piramide tempo determ.</t>
  </si>
  <si>
    <t>320200201203000</t>
  </si>
  <si>
    <t>Premialità - ruolo ricercatori piramide tempo determ.</t>
  </si>
  <si>
    <t>3202002013000</t>
  </si>
  <si>
    <t>Incarichi, progressioni economiche ed indennità professionali comparto ruolo ricercatori piramide tempo determ.</t>
  </si>
  <si>
    <t>320200201301000</t>
  </si>
  <si>
    <t>Incarichi - personale ruolo ricercatori piramide tempo determ.</t>
  </si>
  <si>
    <t>320200201302000</t>
  </si>
  <si>
    <t>Progressioni economiche - personale ruolo ricercatori piramide tempo determ.</t>
  </si>
  <si>
    <t>320200201303000</t>
  </si>
  <si>
    <t>Indennità professionali - personale ruolo ricercatori piramide tempo determ.</t>
  </si>
  <si>
    <t>320200201400000</t>
  </si>
  <si>
    <t>Accantonamento al fondo per TFR dipendenti - personale comparto ruolo ricercatori piramide  tempo determ.</t>
  </si>
  <si>
    <t>320200201500000</t>
  </si>
  <si>
    <t>Accantonamento ai fondi integrativi pensione - personale comparto ruolo ricercatori piramide  tempo determ.</t>
  </si>
  <si>
    <t>320200201600000</t>
  </si>
  <si>
    <t>Altri oneri per il personale comparto ruolo ricercatori piramide  tempo determ.</t>
  </si>
  <si>
    <t>320200201900000</t>
  </si>
  <si>
    <t>Oneri sociali su retribuzione - personale comparto ruolo ricercatori piramide  tempo determ.</t>
  </si>
  <si>
    <t>3202002020000</t>
  </si>
  <si>
    <t>B.5.B.2) c) Costo del personale comparto ruolo collaboratori piramide - tempo determ.</t>
  </si>
  <si>
    <t>320200202100000</t>
  </si>
  <si>
    <t>Voci di costo a carattere stipendiale - personale comparto ruolo collaboratori piramide tempo determ.</t>
  </si>
  <si>
    <t>3202002022000</t>
  </si>
  <si>
    <t>Premialità e condizioni di lavoro personale ruolo collaboratori piramide - tempo determ.</t>
  </si>
  <si>
    <t>320200202201000</t>
  </si>
  <si>
    <t>Straordinario - personale comparto ruolo collaboratori  piramide tempo determ.</t>
  </si>
  <si>
    <t>320200202202000</t>
  </si>
  <si>
    <t>Condizioni di lavoro - ruolo collaboratori piramide tempo determ.</t>
  </si>
  <si>
    <t>320200202203000</t>
  </si>
  <si>
    <t>Premialità - ruolo collaboratori piramide tempo determ.</t>
  </si>
  <si>
    <t>3202002023000</t>
  </si>
  <si>
    <t>Incarichi, progressioni economiche ed indennità professionali comparto ruolo collaboratori piramide tempo determ.</t>
  </si>
  <si>
    <t>320200202301000</t>
  </si>
  <si>
    <t>Incarichi - personale ruolo collaboratori piramide tempo determ.</t>
  </si>
  <si>
    <t>320200202302000</t>
  </si>
  <si>
    <t>Progressioni economiche - personale ruolo collaboratori piramide tempo determ.</t>
  </si>
  <si>
    <t>320200202303000</t>
  </si>
  <si>
    <t>Indennità professionali - personale ruolo collaboratori piramide tempo determ.</t>
  </si>
  <si>
    <t>320200202400000</t>
  </si>
  <si>
    <t>Accantonamento al fondo per TFR dipendenti - personale comparto ruolo collaboratori piramide  tempo determ.</t>
  </si>
  <si>
    <t>320200202500000</t>
  </si>
  <si>
    <t>Accantonamento ai fondi integrativi pensione - personale comparto ruolo collaboratori piramide  tempo determ.</t>
  </si>
  <si>
    <t>320200202600000</t>
  </si>
  <si>
    <t>Altri oneri per il personale comparto ruolo collaboratori piramide  tempo determ.</t>
  </si>
  <si>
    <t>320200202900000</t>
  </si>
  <si>
    <t>Oneri sociali su retribuzione - personale comparto ruolo collaboratori piramide  tempo determ.</t>
  </si>
  <si>
    <t>320200300000000</t>
  </si>
  <si>
    <t>B.6) Personale del ruolo professionale</t>
  </si>
  <si>
    <t>B.6.A.1) Costo del personale dirigente ruolo professionale - tempo indeterm.</t>
  </si>
  <si>
    <t>325100100100000</t>
  </si>
  <si>
    <t>Voci di costo a carattere stipendiale - personale dirigente ruolo professionale tempo indeterm.</t>
  </si>
  <si>
    <t>325100100200000</t>
  </si>
  <si>
    <t>Retribuzione di posizione - personale dirigente ruolo professionale tempo indeterm.</t>
  </si>
  <si>
    <t>325100100300000</t>
  </si>
  <si>
    <t>Retribuzione di risultato - personale dirigente ruolo professionale tempo indeterm.</t>
  </si>
  <si>
    <t>325100100400000</t>
  </si>
  <si>
    <t>Trattamento accessorio - personale dirigente ruolo professionale tempo indeterm.</t>
  </si>
  <si>
    <t>325100100500000</t>
  </si>
  <si>
    <t>Accantonamento al fondo per TFR dipendenti - personale dirigente ruolo professionale tempo indeterm.</t>
  </si>
  <si>
    <t>325100100600000</t>
  </si>
  <si>
    <t>Accantonamento ai fondi integrativi pensione - personale dirigente ruolo professionale tempo indeterm.</t>
  </si>
  <si>
    <t>325100100700000</t>
  </si>
  <si>
    <t>Altre competenze personale dirigente ruolo professionale - personale dirigente ruolo professionale tempo indeterm.</t>
  </si>
  <si>
    <t>325100100900000</t>
  </si>
  <si>
    <t>Oneri sociali su retribuzione - personale dirigente ruolo professionale tempo indeterm.</t>
  </si>
  <si>
    <t>B.6.A.2) Costo del personale dirigente ruolo professionale - tempo determ.</t>
  </si>
  <si>
    <t>325100200100000</t>
  </si>
  <si>
    <t>Voci di costo a carattere stipendiale - personale dirigente ruolo professionale tempo determ.</t>
  </si>
  <si>
    <t>325100200200000</t>
  </si>
  <si>
    <t>Retribuzione di posizione - personale dirigente ruolo professionale tempo determ.</t>
  </si>
  <si>
    <t>325100200300000</t>
  </si>
  <si>
    <t>Retribuzione di risultato - personale dirigente ruolo professionale tempo determ.</t>
  </si>
  <si>
    <t>325100200400000</t>
  </si>
  <si>
    <t>Trattamento accessorio - personale dirigente ruolo professionale tempo determ.</t>
  </si>
  <si>
    <t>325100200500000</t>
  </si>
  <si>
    <t>Accantonamento al fondo per TFR dipendenti - personale dirigente ruolo professionale tempo determ.</t>
  </si>
  <si>
    <t>325100200600000</t>
  </si>
  <si>
    <t>Accantonamento ai fondi integrativi pensione - personale dirigente ruolo professionale tempo determ.</t>
  </si>
  <si>
    <t>325100200700000</t>
  </si>
  <si>
    <t>Altre competenze personale dirigente ruolo professionale - personale dirigente ruolo professionale tempo determ.</t>
  </si>
  <si>
    <t>325100200900000</t>
  </si>
  <si>
    <t>Oneri sociali su retribuzione - personale dirigente ruolo professionale tempo determ.</t>
  </si>
  <si>
    <t>325100300000000</t>
  </si>
  <si>
    <t>B.6.B.1) Costo del personale comparto ruolo professionale - tempo indeterm.</t>
  </si>
  <si>
    <t>325200100100000</t>
  </si>
  <si>
    <t>Voci di costo a carattere stipendiale - personale comparto ruolo professionale tempo indeterm.</t>
  </si>
  <si>
    <t>3252001002000</t>
  </si>
  <si>
    <t>Premialità e condizioni di lavoro personale comparto ruolo professionale - tempo indeterm.</t>
  </si>
  <si>
    <t>325200100201000</t>
  </si>
  <si>
    <t>Straordinario - personale comparto ruolo professionale tempo indeterm.</t>
  </si>
  <si>
    <t>325200100202000</t>
  </si>
  <si>
    <t>Condizioni di lavoro - comparto ruolo professionale tempo indeterm.</t>
  </si>
  <si>
    <t>325200100203000</t>
  </si>
  <si>
    <t>Premialità - comparto ruolo professionale tempo indeterm.</t>
  </si>
  <si>
    <t>3252001003000</t>
  </si>
  <si>
    <t>325200100301000</t>
  </si>
  <si>
    <t>Incarichi - personale comparto ruolo professionale tempo indeterm.</t>
  </si>
  <si>
    <t>325200100302000</t>
  </si>
  <si>
    <t>Progressioni economiche - personale comparto ruolo professionale tempo indeterm.</t>
  </si>
  <si>
    <t>325200100303000</t>
  </si>
  <si>
    <t>Indennità professionali - personale comparto ruolo professionale tempo indeterm.</t>
  </si>
  <si>
    <t>325200100400000</t>
  </si>
  <si>
    <t>Accantonamento al fondo per TFR dipendenti - personale comparto ruolo professionale tempo indeterm.</t>
  </si>
  <si>
    <t>325200100500000</t>
  </si>
  <si>
    <t>Accantonamento ai fondi integrativi pensione - personale comparto ruolo professionale tempo indeterm.</t>
  </si>
  <si>
    <t>325200100600000</t>
  </si>
  <si>
    <t>Altri oneri per il personale comparto ruolo professionale tempo indeterm.</t>
  </si>
  <si>
    <t>325200100900000</t>
  </si>
  <si>
    <t>Oneri sociali su retribuzione - personale comparto ruolo professionale tempo indeterm.</t>
  </si>
  <si>
    <t>B.6.B.2) Costo del personale comparto ruolo professionale - tempo determ.</t>
  </si>
  <si>
    <t>325200200100000</t>
  </si>
  <si>
    <t>Voci di costo a carattere stipendiale - personale comparto ruolo professionale tempo determ.</t>
  </si>
  <si>
    <t>3252002002000</t>
  </si>
  <si>
    <t>Premialità e condizioni di lavoro personale comparto ruolo professionale - tempo determ.</t>
  </si>
  <si>
    <t>325200200201000</t>
  </si>
  <si>
    <t>Straordinario - personale comparto ruolo professionale tempo determ.</t>
  </si>
  <si>
    <t>325200200202000</t>
  </si>
  <si>
    <t>Condizioni di lavoro - comparto ruolo professionale tempo determ.</t>
  </si>
  <si>
    <t>325200200203000</t>
  </si>
  <si>
    <t>Premialità - comparto ruolo professionale tempo determ.</t>
  </si>
  <si>
    <t>3252002003000</t>
  </si>
  <si>
    <t>325200200301000</t>
  </si>
  <si>
    <t>Incarichi - personale comparto ruolo professionale tempo determ.</t>
  </si>
  <si>
    <t>325200200302000</t>
  </si>
  <si>
    <t>Progressioni economiche - personale comparto ruolo professionale tempo determ.</t>
  </si>
  <si>
    <t>325200200303000</t>
  </si>
  <si>
    <t>Indennità professionali - personale comparto ruolo professionale tempo determ.</t>
  </si>
  <si>
    <t>325200200400000</t>
  </si>
  <si>
    <t>Accantonamento al fondo per TFR dipendenti - personale comparto ruolo professionale tempo determ.</t>
  </si>
  <si>
    <t>325200200500000</t>
  </si>
  <si>
    <t>Accantonamento ai fondi integrativi pensione - personale comparto ruolo professionale tempo determ.</t>
  </si>
  <si>
    <t>325200200600000</t>
  </si>
  <si>
    <t>Altri oneri per il personale comparto ruolo professionale tempo determ.</t>
  </si>
  <si>
    <t>325200200900000</t>
  </si>
  <si>
    <t>Oneri sociali su retribuzione - personale comparto ruolo professionale tempo determ.</t>
  </si>
  <si>
    <t>325200300000000</t>
  </si>
  <si>
    <t>B.7) Personale del ruolo tecnico</t>
  </si>
  <si>
    <t>330100100100000</t>
  </si>
  <si>
    <t>Voci di costo a carattere stipendiale - personale dirigente ruolo tecnico tempo indeterm.</t>
  </si>
  <si>
    <t>330100100200000</t>
  </si>
  <si>
    <t>Retribuzione di posizione - personale dirigente ruolo tecnico tempo indeterm.</t>
  </si>
  <si>
    <t>330100100300000</t>
  </si>
  <si>
    <t>Retribuzione di risultato - personale dirigente ruolo tecnico tempo indeterm.</t>
  </si>
  <si>
    <t>330100100400000</t>
  </si>
  <si>
    <t>Trattamento accessorio - personale dirigente ruolo tecnico tempo indeterm.</t>
  </si>
  <si>
    <t>330100100500000</t>
  </si>
  <si>
    <t>Accantonamento al fondo per TFR dipendenti - personale dirigente ruolo tecnico tempo indeterm.</t>
  </si>
  <si>
    <t>330100100600000</t>
  </si>
  <si>
    <t>Accantonamento ai fondi integrativi pensione - personale dirigente ruolo tecnico tempo indeterm.</t>
  </si>
  <si>
    <t>330100100700000</t>
  </si>
  <si>
    <t>Altre competenze personale dirigente ruolo tecnico - personale dirigente ruolo tecnico tempo indeterm.</t>
  </si>
  <si>
    <t>330100100900000</t>
  </si>
  <si>
    <t>Oneri sociali su retribuzione - personale dirigente ruolo tecnico tempo indeterm.</t>
  </si>
  <si>
    <t>330100200100000</t>
  </si>
  <si>
    <t>Voci di costo a carattere stipendiale - personale dirigente ruolo tecnico tempo determ.</t>
  </si>
  <si>
    <t>330100200200000</t>
  </si>
  <si>
    <t>Retribuzione di posizione - personale dirigente ruolo tecnico tempo determ.</t>
  </si>
  <si>
    <t>330100200300000</t>
  </si>
  <si>
    <t>Retribuzione di risultato - personale dirigente ruolo tecnico tempo determ.</t>
  </si>
  <si>
    <t>330100200400000</t>
  </si>
  <si>
    <t>Trattamento accessorio -  personale dirigente ruolo tecnico tempo determ.</t>
  </si>
  <si>
    <t>330100200500000</t>
  </si>
  <si>
    <t>Accantonamento al fondo per TFR dipendenti - personale dirigente ruolo tecnico tempo determ.</t>
  </si>
  <si>
    <t>330100200600000</t>
  </si>
  <si>
    <t>Accantonamento ai fondi integrativi pensione - personale dirigente ruolo tecnico tempo determ.</t>
  </si>
  <si>
    <t>330100200700000</t>
  </si>
  <si>
    <t>Altre competenze personale dirigente ruolo tecnico - personale dirigente ruolo tecnico tempo determ.</t>
  </si>
  <si>
    <t>330100200900000</t>
  </si>
  <si>
    <t>Oneri sociali su retribuzione - personale dirigente ruolo tecnico tempo determ.</t>
  </si>
  <si>
    <t>330100300000000</t>
  </si>
  <si>
    <t>B.7.B.1) a) Costo del personale comparto ruolo tecnico - tempo indeterminato</t>
  </si>
  <si>
    <t>330200100100000</t>
  </si>
  <si>
    <t>Voci di costo a carattere stipendiale - personale comparto ruolo tecnico tempo indeterm.</t>
  </si>
  <si>
    <t>3302001002000</t>
  </si>
  <si>
    <t>Premialità e condizioni di lavoro personale comparto ruolo tecnico - tempo indeterm.</t>
  </si>
  <si>
    <t>330200100201000</t>
  </si>
  <si>
    <t>Straordinario - personale comparto ruolo tecnico tempo indeterm.</t>
  </si>
  <si>
    <t>330200100202000</t>
  </si>
  <si>
    <t>Condizioni di lavoro - comparto ruolo tecnico tempo indeterm.</t>
  </si>
  <si>
    <t>330200100203000</t>
  </si>
  <si>
    <t>Premialità - comparto ruolo tecnico tempo indeterm.</t>
  </si>
  <si>
    <t>3302001003000</t>
  </si>
  <si>
    <t>Incarichi, progressioni economiche ed indennità professionali comparto ruolo tecnico tempo indeterm.</t>
  </si>
  <si>
    <t>330200100301000</t>
  </si>
  <si>
    <t>Incarichi - personale comparto ruolo tecnico tempo indeterm.</t>
  </si>
  <si>
    <t>330200100302000</t>
  </si>
  <si>
    <t>Progressioni economiche - personale comparto ruolo tecnico tempo indeterm.</t>
  </si>
  <si>
    <t>330200100303000</t>
  </si>
  <si>
    <t>Indennità professionali - personale comparto ruolo tecnico tempo indeterm.</t>
  </si>
  <si>
    <t>330200100400000</t>
  </si>
  <si>
    <t>Accantonamento al fondo per TFR dipendenti - personale comparto ruolo tecnico tempo indeterm.</t>
  </si>
  <si>
    <t>330200100500000</t>
  </si>
  <si>
    <t>Accantonamento ai fondi integrativi pensione - personale comparto ruolo tecnico tempo indeterm.</t>
  </si>
  <si>
    <t>330200100600000</t>
  </si>
  <si>
    <t>Altri oneri per il personale comparto ruolo tecnico tempo indeterm.</t>
  </si>
  <si>
    <t>330200100900000</t>
  </si>
  <si>
    <t>Oneri sociali su retribuzione - personale comparto ruolo tecnico tempo indeterm.</t>
  </si>
  <si>
    <t>3302001010000</t>
  </si>
  <si>
    <t>B.7.B.1) b) Costo del personale comparto ruolo sociosanitario - tempo indeterminato</t>
  </si>
  <si>
    <t>330200101100000</t>
  </si>
  <si>
    <t>Voci di costo a carattere stipendiale - personale comparto ruolo sociosanitario tempo indeterm.</t>
  </si>
  <si>
    <t>3302001012000</t>
  </si>
  <si>
    <t>Premialità e condizioni di lavoro personale comparto ruolo sociosanitario - tempo indeterm.</t>
  </si>
  <si>
    <t>330200101201000</t>
  </si>
  <si>
    <t>Straordinario - personale comparto ruolo sociosanitario tempo indeterm.</t>
  </si>
  <si>
    <t>330200101202000</t>
  </si>
  <si>
    <t>Condizioni di lavoro - comparto ruolo sociosanitario tempo indeterm.</t>
  </si>
  <si>
    <t>330200101203000</t>
  </si>
  <si>
    <t>Premialità - comparto ruolo sociosanitario tempo indeterm.</t>
  </si>
  <si>
    <t>3302001013000</t>
  </si>
  <si>
    <t>Incarichi, progressioni economiche ed indennità professionali comparto ruolo sociosanitario tempo indeterm.</t>
  </si>
  <si>
    <t>330200101301000</t>
  </si>
  <si>
    <t>Incarichi - personale comparto ruolo sociosanitario tempo indeterm.</t>
  </si>
  <si>
    <t>330200101302000</t>
  </si>
  <si>
    <t>Progressioni economiche - personale comparto ruolo sociosanitario tempo indeterm.</t>
  </si>
  <si>
    <t>330200101303000</t>
  </si>
  <si>
    <t>Indennità professionali - personale comparto ruolo sociosanitario tempo indeterm.</t>
  </si>
  <si>
    <t>330200101400000</t>
  </si>
  <si>
    <t>Accantonamento al fondo per TFR dipendenti - personale comparto ruolo sociosanitario tempo indeterm.</t>
  </si>
  <si>
    <t>330200101500000</t>
  </si>
  <si>
    <t>Accantonamento ai fondi integrativi pensione - personale comparto ruolo sociosanitario tempo indeterm.</t>
  </si>
  <si>
    <t>330200101600000</t>
  </si>
  <si>
    <t>Altri oneri per il personale comparto ruolo sociosanitario tempo indeterm.</t>
  </si>
  <si>
    <t>330200101900000</t>
  </si>
  <si>
    <t>Oneri sociali su retribuzione - personale comparto ruolo sociosanitario tempo indeterm.</t>
  </si>
  <si>
    <t>3302002000000</t>
  </si>
  <si>
    <t>B.7.B.2) a) Costo del personale comparto ruolo tecnico - tempo determinato</t>
  </si>
  <si>
    <t>330200200100000</t>
  </si>
  <si>
    <t>Voci di costo a carattere stipendiale - personale comparto ruolo tecnico tempo determ.</t>
  </si>
  <si>
    <t>3302002002000</t>
  </si>
  <si>
    <t>Premialità e condizioni di lavoro personale comparto ruolo tecnico - tempo determ.</t>
  </si>
  <si>
    <t>330200200201000</t>
  </si>
  <si>
    <t>Straordinario - personale comparto ruolo tecnico tempo determ.</t>
  </si>
  <si>
    <t>330200200202000</t>
  </si>
  <si>
    <t>Condizioni di lavoro - comparto ruolo tecnico tempo determ.</t>
  </si>
  <si>
    <t>330200200203000</t>
  </si>
  <si>
    <t>Premialità - comparto ruolo tecnico tempo determ.</t>
  </si>
  <si>
    <t>3302002003000</t>
  </si>
  <si>
    <t>Incarichi, progressioni economiche ed indennità professionali comparto ruolo tecnico tempo determ.</t>
  </si>
  <si>
    <t>330200200301000</t>
  </si>
  <si>
    <t>Incarichi - personale comparto ruolo tecnico tempo determ.</t>
  </si>
  <si>
    <t>330200200302000</t>
  </si>
  <si>
    <t>Progressioni economiche - personale comparto ruolo tecnico tempo determ.</t>
  </si>
  <si>
    <t>330200200303000</t>
  </si>
  <si>
    <t>Indennità professionali - personale comparto ruolo tecnico tempo determ.</t>
  </si>
  <si>
    <t>330200200400000</t>
  </si>
  <si>
    <t>Accantonamento al fondo per TFR dipendenti - personale comparto ruolo tecnico tempo determ.</t>
  </si>
  <si>
    <t>330200200500000</t>
  </si>
  <si>
    <t>Accantonamento ai fondi integrativi pensione - personale comparto ruolo tecnico tempo determ.</t>
  </si>
  <si>
    <t>330200200600000</t>
  </si>
  <si>
    <t>Altri oneri per il personale comparto ruolo tecnico tempo determ.</t>
  </si>
  <si>
    <t>330200200900000</t>
  </si>
  <si>
    <t>Oneri sociali su retribuzione - personale comparto ruolo tecnico tempo determ.</t>
  </si>
  <si>
    <t>3302002010000</t>
  </si>
  <si>
    <t>B.7.B.2) b) Costo del personale comparto ruolo sociosanitario - tempo determinato</t>
  </si>
  <si>
    <t>330200201100000</t>
  </si>
  <si>
    <t>Voci di costo a carattere stipendiale - personale comparto ruolo sociosanitario tempo determ.</t>
  </si>
  <si>
    <t>3302002012000</t>
  </si>
  <si>
    <t>Premialità e condizioni di lavoro personale comparto ruolo sociosanitario - tempo determ.</t>
  </si>
  <si>
    <t>330200201201000</t>
  </si>
  <si>
    <t>Straordinario - personale comparto ruolo sociosanitario tempo determ.</t>
  </si>
  <si>
    <t>330200201202000</t>
  </si>
  <si>
    <t>Condizioni di lavoro - comparto ruolo sociosanitario tempo determ.</t>
  </si>
  <si>
    <t>330200201203000</t>
  </si>
  <si>
    <t>Premialità - comparto ruolo sociosanitario tempo determ.</t>
  </si>
  <si>
    <t>3302002013000</t>
  </si>
  <si>
    <t>Incarichi, progressioni economiche ed indennità professionali comparto ruolo sociosanitario tempo determ.</t>
  </si>
  <si>
    <t>330200201301000</t>
  </si>
  <si>
    <t>Incarichi - personale comparto ruolo sociosanitario tempo determ.</t>
  </si>
  <si>
    <t>330200201302000</t>
  </si>
  <si>
    <t>Progressioni economiche - personale comparto ruolo sociosanitario tempo determ.</t>
  </si>
  <si>
    <t>330200201303000</t>
  </si>
  <si>
    <t>Indennità professionali - personale comparto ruolo sociosanitario tempo determ.</t>
  </si>
  <si>
    <t>330200201400000</t>
  </si>
  <si>
    <t>Accantonamento al fondo per TFR dipendenti - personale comparto ruolo sociosanitario tempo determ.</t>
  </si>
  <si>
    <t>330200201500000</t>
  </si>
  <si>
    <t>Accantonamento ai fondi integrativi pensione - personale comparto ruolo sociosanitario tempo determ.</t>
  </si>
  <si>
    <t>330200201600000</t>
  </si>
  <si>
    <t>Altri oneri per il personale comparto ruolo sociosanitario tempo determ.</t>
  </si>
  <si>
    <t>330200201900000</t>
  </si>
  <si>
    <t>Oneri sociali su retribuzione - personale comparto ruolo sociosanitario tempo determ.</t>
  </si>
  <si>
    <t>330200300000000</t>
  </si>
  <si>
    <t>B.8) Personale del ruolo amministrativo</t>
  </si>
  <si>
    <t>335100100100000</t>
  </si>
  <si>
    <t>Voci di costo a carattere stipendiale - personale dirigente ruolo amministrativo tempo indeterm.</t>
  </si>
  <si>
    <t>335100100200000</t>
  </si>
  <si>
    <t>Retribuzione di posizione - personale dirigente ruolo amministrativo tempo indeterm.</t>
  </si>
  <si>
    <t>335100100300000</t>
  </si>
  <si>
    <t>Retribuzione di risultato - personale dirigente ruolo amministrativo tempo indeterm.</t>
  </si>
  <si>
    <t>335100100400000</t>
  </si>
  <si>
    <t>Trattamento accessorio - personale dirigente ruolo amministrativo tempo indeterm.</t>
  </si>
  <si>
    <t>335100100500000</t>
  </si>
  <si>
    <t>Accantonamento al fondo per TFR dipendenti - personale dirigente ruolo amministrativo tempo indeterm.</t>
  </si>
  <si>
    <t>335100100600000</t>
  </si>
  <si>
    <t>Accantonamento ai fondi integrativi pensione - personale dirigente ruolo amministrativo tempo indeterm.</t>
  </si>
  <si>
    <t>335100100700000</t>
  </si>
  <si>
    <t>Altre competenze personale dirigente ruolo amministrativo - personale dirigente ruolo amministrativo tempo indeterm.</t>
  </si>
  <si>
    <t>335100100900000</t>
  </si>
  <si>
    <t>Oneri sociali su retribuzione - personale dirigente ruolo amministrativo tempo indeterm.</t>
  </si>
  <si>
    <t>335100200100000</t>
  </si>
  <si>
    <t>Voci di costo a carattere stipendiale - personale dirigente ruolo amministrativo tempo determ.</t>
  </si>
  <si>
    <t>335100200200000</t>
  </si>
  <si>
    <t>Retribuzione di posizione - personale dirigente ruolo amministrativo tempo determ.</t>
  </si>
  <si>
    <t>335100200300000</t>
  </si>
  <si>
    <t>Retribuzione di risultato -  personale dirigente ruolo amministrativo tempo determ.</t>
  </si>
  <si>
    <t>335100200400000</t>
  </si>
  <si>
    <t>Trattamento accessorio - personale dirigente ruolo amministrativo tempo determ.</t>
  </si>
  <si>
    <t>335100200500000</t>
  </si>
  <si>
    <t>Accantonamento al fondo per TFR dipendenti - personale dirigente ruolo amministrativo tempo determ.</t>
  </si>
  <si>
    <t>335100200600000</t>
  </si>
  <si>
    <t>Accantonamento ai fondi integrativi pensione - personale dirigente ruolo amministrativo tempo determ.</t>
  </si>
  <si>
    <t>335100200700000</t>
  </si>
  <si>
    <t>Altre competenze personale dirigente ruolo amministrativo - personale dirigente ruolo amministrativo tempo determ.</t>
  </si>
  <si>
    <t>335100200900000</t>
  </si>
  <si>
    <t>Oneri sociali su retribuzione - personale dirigente ruolo amministrativo tempo determ.</t>
  </si>
  <si>
    <t>335100300000000</t>
  </si>
  <si>
    <t>335200100100000</t>
  </si>
  <si>
    <t>Voci di costo a carattere stipendiale - personale comparto ruolo amministrativo tempo indeterm.</t>
  </si>
  <si>
    <t>3352001002000</t>
  </si>
  <si>
    <t>Premialità e condizioni di lavoro personale comparto ruolo amministrativo - tempo indeterm.</t>
  </si>
  <si>
    <t>335200100201000</t>
  </si>
  <si>
    <t>Straordinario - personale comparto ruolo amministrativo tempo indeterm.</t>
  </si>
  <si>
    <t>335200100202000</t>
  </si>
  <si>
    <t>Condizioni di lavoro - comparto ruolo amministrativo tempo indeterm.</t>
  </si>
  <si>
    <t>335200100203000</t>
  </si>
  <si>
    <t>Premialità - comparto ruolo amministrativo tempo indeterm.</t>
  </si>
  <si>
    <t>3352001003000</t>
  </si>
  <si>
    <t>Incarichi, progressioni economiche ed indennità professionali comparto ruolo amministrativo tempo indeterm.</t>
  </si>
  <si>
    <t>335200100301000</t>
  </si>
  <si>
    <t>Incarichi - personale comparto ruolo amministrativo tempo indeterm.</t>
  </si>
  <si>
    <t>335200100302000</t>
  </si>
  <si>
    <t>Progressioni economiche - personale comparto amministrativo tecnico tempo indeterm.</t>
  </si>
  <si>
    <t>335200100303000</t>
  </si>
  <si>
    <t>Indennità professionali - personale comparto ruolo amministrativo tempo indeterm.</t>
  </si>
  <si>
    <t>335200100400000</t>
  </si>
  <si>
    <t>Accantonamento al fondo per TFR dipendenti - personale comparto ruolo amministrativo tempo indeterm.</t>
  </si>
  <si>
    <t>335200100500000</t>
  </si>
  <si>
    <t>Accantonamento ai fondi integrativi pensione - personale comparto ruolo amministrativo tempo indeterm.</t>
  </si>
  <si>
    <t>335200100600000</t>
  </si>
  <si>
    <t>Altri oneri per il personale comparto ruolo amministrativo tempo indeterm.</t>
  </si>
  <si>
    <t>335200100900000</t>
  </si>
  <si>
    <t>Oneri sociali su retribuzione - personale comparto ruolo amministrativo tempo indeterm.</t>
  </si>
  <si>
    <t>335200200100000</t>
  </si>
  <si>
    <t>Voci di costo a carattere stipendiale - personale comparto ruolo amministrativo tempo determ.</t>
  </si>
  <si>
    <t>3352002002000</t>
  </si>
  <si>
    <t>Premialità e condizioni di lavoro personale comparto ruolo amministrativo - tempo determ.</t>
  </si>
  <si>
    <t>335200200201000</t>
  </si>
  <si>
    <t>Straordinario - personale comparto ruolo amministrativo tempo determ.</t>
  </si>
  <si>
    <t>335200200202000</t>
  </si>
  <si>
    <t>Condizioni di lavoro - comparto ruolo amministrativo tempo determ.</t>
  </si>
  <si>
    <t>335200200203000</t>
  </si>
  <si>
    <t>Premialità - comparto ruolo amministrativo tempo determ.</t>
  </si>
  <si>
    <t>3352002003000</t>
  </si>
  <si>
    <t>Incarichi, progressioni economiche ed indennità professionali comparto ruolo amministrativo tempo determ.</t>
  </si>
  <si>
    <t>335200200301000</t>
  </si>
  <si>
    <t>Incarichi - personale comparto ruolo amministrativo tempo determ.</t>
  </si>
  <si>
    <t>335200200302000</t>
  </si>
  <si>
    <t>Progressioni economiche - personale comparto amministrativo tecnico tempo determ.</t>
  </si>
  <si>
    <t>335200200303000</t>
  </si>
  <si>
    <t>Indennità professionali - personale comparto ruolo amministrativo tempo determ.</t>
  </si>
  <si>
    <t>335200200400000</t>
  </si>
  <si>
    <t>Accantonamento al fondo per TFR dipendenti - personale comparto ruolo amministrativo tempo determ.</t>
  </si>
  <si>
    <t>335200200500000</t>
  </si>
  <si>
    <t>Accantonamento ai fondi integrativi pensione - personale comparto ruolo amministrativo tempo determ.</t>
  </si>
  <si>
    <t>335200200600000</t>
  </si>
  <si>
    <t>Altri oneri per il personale comparto ruolo amministrativo tempo determ.</t>
  </si>
  <si>
    <t>335200200900000</t>
  </si>
  <si>
    <t>Oneri sociali su retribuzione - personale comparto ruolo amministrativo tempo determ.</t>
  </si>
  <si>
    <t>335200300000000</t>
  </si>
  <si>
    <t>B.9) Oneri diversi di gestione</t>
  </si>
  <si>
    <t>B.9.A) Imposte e tasse (escluso IRAP e IRES)</t>
  </si>
  <si>
    <t>340100100000000</t>
  </si>
  <si>
    <t>340100200000000</t>
  </si>
  <si>
    <t>340100300000000</t>
  </si>
  <si>
    <t>340100400000000</t>
  </si>
  <si>
    <t>340100500000000</t>
  </si>
  <si>
    <t>340100600000000</t>
  </si>
  <si>
    <t>340100900000000</t>
  </si>
  <si>
    <t>B.9.B) Perdite su crediti</t>
  </si>
  <si>
    <t>340200000000000</t>
  </si>
  <si>
    <t>B.9.C.1) Indennità, rimborso spese e oneri sociali per gli Organi Direttivi e Collegio Sindacale</t>
  </si>
  <si>
    <t>3403001001000</t>
  </si>
  <si>
    <t>340300100101000</t>
  </si>
  <si>
    <t>Indennità organi direttivi e di indirizzo</t>
  </si>
  <si>
    <t>340300100103000</t>
  </si>
  <si>
    <t>Oneri sociali organi direttivi e di indirizzo</t>
  </si>
  <si>
    <t>340300100109000</t>
  </si>
  <si>
    <t>3403001002000</t>
  </si>
  <si>
    <t>340300100201000</t>
  </si>
  <si>
    <t>Indennità collegio sindacale</t>
  </si>
  <si>
    <t>340300100203000</t>
  </si>
  <si>
    <t>Oneri sociali collegio sindacale</t>
  </si>
  <si>
    <t>340300100209000</t>
  </si>
  <si>
    <t>3403001003000</t>
  </si>
  <si>
    <t>340300100301000</t>
  </si>
  <si>
    <t>Indennità altri organismi</t>
  </si>
  <si>
    <t>340300100303000</t>
  </si>
  <si>
    <t>Oneri sociali altri organismi</t>
  </si>
  <si>
    <t>340300100309000</t>
  </si>
  <si>
    <t>B.9.C.2) Altri oneri diversi di gestione</t>
  </si>
  <si>
    <t>340300200100000</t>
  </si>
  <si>
    <t>340300200200000</t>
  </si>
  <si>
    <t>340300200900000</t>
  </si>
  <si>
    <t>340300300000000</t>
  </si>
  <si>
    <t>340300400000000</t>
  </si>
  <si>
    <t>345100000000000</t>
  </si>
  <si>
    <t>345200000000000</t>
  </si>
  <si>
    <t>345300000000000</t>
  </si>
  <si>
    <t>Ammortamento Diritti di brevetto e diritti di utilizzazione delle opere d'ingegno derivanti dall'attività di ricerca</t>
  </si>
  <si>
    <t>345400000000000</t>
  </si>
  <si>
    <t>345500000000000</t>
  </si>
  <si>
    <t>345600000000000</t>
  </si>
  <si>
    <t>345700000000000</t>
  </si>
  <si>
    <t>345900000000000</t>
  </si>
  <si>
    <t>350100100000000</t>
  </si>
  <si>
    <t>350100200000000</t>
  </si>
  <si>
    <t>350200100000000</t>
  </si>
  <si>
    <t>350200200000000</t>
  </si>
  <si>
    <t>350200300000000</t>
  </si>
  <si>
    <t>350200400000000</t>
  </si>
  <si>
    <t>350200500000000</t>
  </si>
  <si>
    <t>3551001000000</t>
  </si>
  <si>
    <t>355100100100000</t>
  </si>
  <si>
    <t>355100100200000</t>
  </si>
  <si>
    <t>355100100300000</t>
  </si>
  <si>
    <t>355100100400000</t>
  </si>
  <si>
    <t>3551002000000</t>
  </si>
  <si>
    <t>355100200100000</t>
  </si>
  <si>
    <t>355100200150000</t>
  </si>
  <si>
    <t>355100200200000</t>
  </si>
  <si>
    <t>355100200250000</t>
  </si>
  <si>
    <t>355100200300000</t>
  </si>
  <si>
    <t>355100200350000</t>
  </si>
  <si>
    <t>355100200400000</t>
  </si>
  <si>
    <t>355100200450000</t>
  </si>
  <si>
    <t>Svalutazione automezzi</t>
  </si>
  <si>
    <t>355100200500000</t>
  </si>
  <si>
    <t>355100200550000</t>
  </si>
  <si>
    <t>355200100000000</t>
  </si>
  <si>
    <t>355200101000000</t>
  </si>
  <si>
    <t>355200102000000</t>
  </si>
  <si>
    <t>355200103000000</t>
  </si>
  <si>
    <t>355200200000000</t>
  </si>
  <si>
    <t>355200201000000</t>
  </si>
  <si>
    <t>355200202000000</t>
  </si>
  <si>
    <t>355200203000000</t>
  </si>
  <si>
    <t>355200204000000</t>
  </si>
  <si>
    <t>355200205000000</t>
  </si>
  <si>
    <t>355200206000000</t>
  </si>
  <si>
    <t>355200207000000</t>
  </si>
  <si>
    <t>355200208000000</t>
  </si>
  <si>
    <t>355200209000000</t>
  </si>
  <si>
    <t>355200210000000</t>
  </si>
  <si>
    <t>Svalutazione Crediti v/Stato per ricerca - altre Amministrazioni centrali</t>
  </si>
  <si>
    <t>355200211000000</t>
  </si>
  <si>
    <t>355200300000000</t>
  </si>
  <si>
    <t>355200400000000</t>
  </si>
  <si>
    <t>355200401000000</t>
  </si>
  <si>
    <t>355200402000000</t>
  </si>
  <si>
    <t>355200403000000</t>
  </si>
  <si>
    <t>355200404000000</t>
  </si>
  <si>
    <t>355200405000000</t>
  </si>
  <si>
    <t>355200406000000</t>
  </si>
  <si>
    <t>355200407000000</t>
  </si>
  <si>
    <t>355200408000000</t>
  </si>
  <si>
    <t>355200409000000</t>
  </si>
  <si>
    <t>355200410000000</t>
  </si>
  <si>
    <t>355200411000000</t>
  </si>
  <si>
    <t>355200412000000</t>
  </si>
  <si>
    <t>355200413000000</t>
  </si>
  <si>
    <t>355200414000000</t>
  </si>
  <si>
    <t>355200415000000</t>
  </si>
  <si>
    <t>355200602000000</t>
  </si>
  <si>
    <t>355200603000000</t>
  </si>
  <si>
    <t>355200700000000</t>
  </si>
  <si>
    <t>355200701000000</t>
  </si>
  <si>
    <t>355200702000000</t>
  </si>
  <si>
    <t>355200900000000</t>
  </si>
  <si>
    <t>355200901000000</t>
  </si>
  <si>
    <t>355200902000000</t>
  </si>
  <si>
    <t>355200903000000</t>
  </si>
  <si>
    <t>355200990000000</t>
  </si>
  <si>
    <t>360100010000000</t>
  </si>
  <si>
    <t>Var. rim. prodotti farmaceutici ed emoderivati</t>
  </si>
  <si>
    <t>360100020000000</t>
  </si>
  <si>
    <t>Var. rim. sangue ed emocomponenti</t>
  </si>
  <si>
    <t>360100030000000</t>
  </si>
  <si>
    <t>Var. rim. dispositivi medici</t>
  </si>
  <si>
    <t>360100040000000</t>
  </si>
  <si>
    <t>Var. rim. prodotti dietetici</t>
  </si>
  <si>
    <t>360100050000000</t>
  </si>
  <si>
    <t>Var. rim. materiali per la profilassi (vaccini)</t>
  </si>
  <si>
    <t>360100060000000</t>
  </si>
  <si>
    <t>Var. rim. prodotti chimici</t>
  </si>
  <si>
    <t>360100070000000</t>
  </si>
  <si>
    <t>Var. rim. materiali e prodotti per uso veterinario</t>
  </si>
  <si>
    <t>360100080000000</t>
  </si>
  <si>
    <t xml:space="preserve">Var. rim. altri beni e prodotti sanitari </t>
  </si>
  <si>
    <t>360200010000000</t>
  </si>
  <si>
    <t>Var. rim. prodotti alimentari</t>
  </si>
  <si>
    <t>360200020000000</t>
  </si>
  <si>
    <t>Var. rim. materiali di guardaroba, di pulizia e di convivenza in genere</t>
  </si>
  <si>
    <t>360200030000000</t>
  </si>
  <si>
    <t>Var. rim. combustibili, carburanti e lubrificanti</t>
  </si>
  <si>
    <t>360200040000000</t>
  </si>
  <si>
    <t>Var. rim. supporti informatici e cancelleria</t>
  </si>
  <si>
    <t>360200050000000</t>
  </si>
  <si>
    <t>Var. rim. materiale per la manutenzione</t>
  </si>
  <si>
    <t>360200060000000</t>
  </si>
  <si>
    <t xml:space="preserve">Var. rim. altri beni e prodotti non sanitari </t>
  </si>
  <si>
    <t>B.14) Accantonamenti dell'esercizio</t>
  </si>
  <si>
    <t>365100100000000</t>
  </si>
  <si>
    <t>365100200000000</t>
  </si>
  <si>
    <t>365100300000000</t>
  </si>
  <si>
    <t>365100400000000</t>
  </si>
  <si>
    <t>365100450000000</t>
  </si>
  <si>
    <t>365100500100000</t>
  </si>
  <si>
    <t>365100500200000</t>
  </si>
  <si>
    <t>365100500900000</t>
  </si>
  <si>
    <t>B.14.A.7)  Altri accantonamenti per interessi di mora</t>
  </si>
  <si>
    <t>365100600000000</t>
  </si>
  <si>
    <t>365200100000000</t>
  </si>
  <si>
    <t>365200200000000</t>
  </si>
  <si>
    <t>B.14.C) Accantonamenti per quote inutilizzate di contributi vincolati</t>
  </si>
  <si>
    <t>365300050000000</t>
  </si>
  <si>
    <t>Accantonamenti per quote inutilizzate contributi da Regione e Prov. Aut. per quota F.S. indistinto finalizzato</t>
  </si>
  <si>
    <t>365300100000000</t>
  </si>
  <si>
    <t>365300200000000</t>
  </si>
  <si>
    <t>365300300000000</t>
  </si>
  <si>
    <t>365300400100000</t>
  </si>
  <si>
    <t>365300400200000</t>
  </si>
  <si>
    <t>365300500000000</t>
  </si>
  <si>
    <t>365400200000000</t>
  </si>
  <si>
    <t>365400300000000</t>
  </si>
  <si>
    <t>365400400000000</t>
  </si>
  <si>
    <t>365400500000000</t>
  </si>
  <si>
    <t>365400600000000</t>
  </si>
  <si>
    <t>365400610000000</t>
  </si>
  <si>
    <t>365400620000000</t>
  </si>
  <si>
    <t>B.14.D.8) Acc. per Fondi integrativi pensione</t>
  </si>
  <si>
    <t>365400630000000</t>
  </si>
  <si>
    <t>365400640000000</t>
  </si>
  <si>
    <t>365400700000000</t>
  </si>
  <si>
    <t>CA0000</t>
  </si>
  <si>
    <t>C) Proventi e oneri finanziari</t>
  </si>
  <si>
    <t>690100000000000</t>
  </si>
  <si>
    <t>690200100000000</t>
  </si>
  <si>
    <t>690200200000000</t>
  </si>
  <si>
    <t>690300100000000</t>
  </si>
  <si>
    <t>690300200000000</t>
  </si>
  <si>
    <t>Interessi moratori e legali attivi</t>
  </si>
  <si>
    <t>690300900000000</t>
  </si>
  <si>
    <t>700100000000000</t>
  </si>
  <si>
    <t>700200000000000</t>
  </si>
  <si>
    <t>700300000000000</t>
  </si>
  <si>
    <t>700400000000000</t>
  </si>
  <si>
    <t>700500000000000</t>
  </si>
  <si>
    <t>C.3) Interessi passivi</t>
  </si>
  <si>
    <t>370100000000000</t>
  </si>
  <si>
    <t>370200000000000</t>
  </si>
  <si>
    <t>370300100000000</t>
  </si>
  <si>
    <t>Interessi moratori e legali passivi</t>
  </si>
  <si>
    <t>370300900000000</t>
  </si>
  <si>
    <t>375100000000000</t>
  </si>
  <si>
    <t>375200000000000</t>
  </si>
  <si>
    <t>DA0000</t>
  </si>
  <si>
    <t>D) Rettifiche di valore di attività finanziarie</t>
  </si>
  <si>
    <t>D.1) Rivalutazioni</t>
  </si>
  <si>
    <t>710000000000000</t>
  </si>
  <si>
    <t>D.2) Svalutazioni</t>
  </si>
  <si>
    <t>380000000000000</t>
  </si>
  <si>
    <t>EA0000</t>
  </si>
  <si>
    <t>E) Proventi e oneri straordinari</t>
  </si>
  <si>
    <t>720100000000000</t>
  </si>
  <si>
    <t>720200100000000</t>
  </si>
  <si>
    <t>720200200100000</t>
  </si>
  <si>
    <t>720200200150000</t>
  </si>
  <si>
    <t>720200200201000</t>
  </si>
  <si>
    <t>720200200202000</t>
  </si>
  <si>
    <t>720200200203000</t>
  </si>
  <si>
    <t>720200200204000</t>
  </si>
  <si>
    <t>720200200205000</t>
  </si>
  <si>
    <t>720200200206000</t>
  </si>
  <si>
    <t>720200200209000</t>
  </si>
  <si>
    <t>E.1.B.3) Insussistenze attive</t>
  </si>
  <si>
    <t>720200300100000</t>
  </si>
  <si>
    <t>720200300201000</t>
  </si>
  <si>
    <t>720200300202000</t>
  </si>
  <si>
    <t>720200300203000</t>
  </si>
  <si>
    <t>720200300204000</t>
  </si>
  <si>
    <t>720200300205000</t>
  </si>
  <si>
    <t>720200300206000</t>
  </si>
  <si>
    <t>720200300209000</t>
  </si>
  <si>
    <t>720200400000000</t>
  </si>
  <si>
    <t>390100000000000</t>
  </si>
  <si>
    <t>390200100000000</t>
  </si>
  <si>
    <t>390200200000000</t>
  </si>
  <si>
    <t>390200300101000</t>
  </si>
  <si>
    <t>390200300102000</t>
  </si>
  <si>
    <t>390200300201000</t>
  </si>
  <si>
    <t>9</t>
  </si>
  <si>
    <t>390200300202005</t>
  </si>
  <si>
    <t>390200300202010</t>
  </si>
  <si>
    <t>390200300202015</t>
  </si>
  <si>
    <t>390200300203000</t>
  </si>
  <si>
    <t>390200300204000</t>
  </si>
  <si>
    <t>390200300205000</t>
  </si>
  <si>
    <t>390200300206000</t>
  </si>
  <si>
    <t>390200300209000</t>
  </si>
  <si>
    <t>390200400500000</t>
  </si>
  <si>
    <t>390200400100000</t>
  </si>
  <si>
    <t>390200400201000</t>
  </si>
  <si>
    <t>390200400202000</t>
  </si>
  <si>
    <t>390200400203000</t>
  </si>
  <si>
    <t>390200400204000</t>
  </si>
  <si>
    <t>390200400205000</t>
  </si>
  <si>
    <t>390200400206000</t>
  </si>
  <si>
    <t>390200400207000</t>
  </si>
  <si>
    <t>390200500000000</t>
  </si>
  <si>
    <t>YA0000</t>
  </si>
  <si>
    <t>Imposte e tasse</t>
  </si>
  <si>
    <t>400100000000000</t>
  </si>
  <si>
    <t>400200000000000</t>
  </si>
  <si>
    <t>400300000000000</t>
  </si>
  <si>
    <t>400400000000000</t>
  </si>
  <si>
    <t>405100000000000</t>
  </si>
  <si>
    <t>405200000000000</t>
  </si>
  <si>
    <t>410000000000000</t>
  </si>
  <si>
    <t>TOTALE COSTI</t>
  </si>
  <si>
    <t>(Centesimi di euro)</t>
  </si>
  <si>
    <t>Distribuzione farmaci da privato</t>
  </si>
  <si>
    <t>Compenso servizio distribuzione per conto (DPC)</t>
  </si>
  <si>
    <t>Compartecipazione al personale per att. libero professionale intramoenia  - Altro</t>
  </si>
  <si>
    <t>Oneri su compartecipazione al  personale per att. libero  professionale intramoenia - Altro</t>
  </si>
  <si>
    <t>Compartecipazione al personale  - Altro  (Aziende sanitarie pubbliche della Regione)</t>
  </si>
  <si>
    <t>Oneri su compartecipazione al  personale per att. libero  professionale intramoenia - Altro (Aziende sanitarie pubbliche della Regione)</t>
  </si>
  <si>
    <t>305100800403000</t>
  </si>
  <si>
    <t>305100100101000</t>
  </si>
  <si>
    <t>3202001000000</t>
  </si>
  <si>
    <t>B.5.B.1) a) Costo del personale comparto ruolo sanitario - tempo indeterm.</t>
  </si>
  <si>
    <t>3202001010000</t>
  </si>
  <si>
    <t>B.5.B.2) b) Costo del personale comparto ruolo ricercatori piramide - tempo indeterm.</t>
  </si>
  <si>
    <t>32020010110000</t>
  </si>
  <si>
    <t>Voci di costo a carattere stipendiale - personale comparto ruolo ricercatori piramide tempo indeterm.</t>
  </si>
  <si>
    <t>3202001012000</t>
  </si>
  <si>
    <t>Premialità e condizioni di lavoro personale ruolo ricercatori piramide - tempo indeterm.</t>
  </si>
  <si>
    <t>320200101201000</t>
  </si>
  <si>
    <t>Straordinario - personale comparto ruolo ricercatori  piramide tempo indeterm.</t>
  </si>
  <si>
    <t>320200101202000</t>
  </si>
  <si>
    <t>Condizioni di lavoro - ruolo ricercatori piramide tempo indeterm.</t>
  </si>
  <si>
    <t>320200101203000</t>
  </si>
  <si>
    <t>Premialità - ruolo ricercatori piramide tempo indeterm.</t>
  </si>
  <si>
    <t>3202001013000</t>
  </si>
  <si>
    <t>Incarichi, progressioni economiche ed indennità professionali comparto ruolo ricercatori piramide tempo indeterm.</t>
  </si>
  <si>
    <t>320200101301000</t>
  </si>
  <si>
    <t>Incarichi - personale ruolo ricercatori piramide tempo indeterm.</t>
  </si>
  <si>
    <t>320200101302000</t>
  </si>
  <si>
    <t>Progressioni economiche - personale ruolo ricercatori piramide tempo indeterm.</t>
  </si>
  <si>
    <t>320200101303000</t>
  </si>
  <si>
    <t>Indennità professionali - personale ruolo ricercatori piramide tempo indeterm.</t>
  </si>
  <si>
    <t>320200101400000</t>
  </si>
  <si>
    <t>Accantonamento al fondo per TFR dipendenti - personale comparto ruolo ricercatori piramide  tempo indeterm.</t>
  </si>
  <si>
    <t>320200101500000</t>
  </si>
  <si>
    <t>Accantonamento ai fondi integrativi pensione - personale comparto ruolo ricercatori piramide  tempo indeterm.</t>
  </si>
  <si>
    <t>320200101600000</t>
  </si>
  <si>
    <t>Altri oneri per il personale comparto ruolo ricercatori piramide  tempo indeterm.</t>
  </si>
  <si>
    <t>320200101900000</t>
  </si>
  <si>
    <t>Oneri sociali su retribuzione - personale comparto ruolo ricercatori piramide  tempo indeterm.</t>
  </si>
  <si>
    <t>3202001020000</t>
  </si>
  <si>
    <t>B.5.B.2) c) Costo del personale comparto ruolo collaboratori piramide - tempo indeterm.</t>
  </si>
  <si>
    <t>320200102100000</t>
  </si>
  <si>
    <t>Voci di costo a carattere stipendiale - personale comparto ruolo collaboratori piramide tempo indeterm.</t>
  </si>
  <si>
    <t>3202001022000</t>
  </si>
  <si>
    <t>Premialità e condizioni di lavoro personale ruolo collaboratori piramide - tempo indeterm.</t>
  </si>
  <si>
    <t>320200102201000</t>
  </si>
  <si>
    <t>Straordinario - personale comparto ruolo collaboratori  piramide tempo indeterm.</t>
  </si>
  <si>
    <t>320200102202000</t>
  </si>
  <si>
    <t>Condizioni di lavoro - ruolo collaboratori piramide tempo indeterm.</t>
  </si>
  <si>
    <t>320200102203000</t>
  </si>
  <si>
    <t>Premialità - ruolo collaboratori piramide tempo indeterm.</t>
  </si>
  <si>
    <t>3202001023000</t>
  </si>
  <si>
    <t>Incarichi, progressioni economiche ed indennità professionali comparto ruolo collaboratori piramide tempo indeterm.</t>
  </si>
  <si>
    <t>320200102301000</t>
  </si>
  <si>
    <t>Incarichi - personale ruolo collaboratori piramide tempo indeterm.</t>
  </si>
  <si>
    <t>320200102302000</t>
  </si>
  <si>
    <t>Progressioni economiche - personale ruolo collaboratori piramide tempo indeterm.</t>
  </si>
  <si>
    <t>320200102303000</t>
  </si>
  <si>
    <t>Indennità professionali - personale ruolo collaboratori piramide tempo indeterm.</t>
  </si>
  <si>
    <t>320200102400000</t>
  </si>
  <si>
    <t>Accantonamento al fondo per TFR dipendenti - personale comparto ruolo collaboratori piramide  tempo indeterm.</t>
  </si>
  <si>
    <t>320200102500000</t>
  </si>
  <si>
    <t>Accantonamento ai fondi integrativi pensione - personale comparto ruolo collaboratori piramide  tempo indeterm.</t>
  </si>
  <si>
    <t>320200102600000</t>
  </si>
  <si>
    <t>Altri oneri per il personale comparto ruolo collaboratori piramide  tempo indeterm.</t>
  </si>
  <si>
    <t>320200102900000</t>
  </si>
  <si>
    <t>Oneri sociali su retribuzione - personale comparto ruolo collaboratori piramide  tempo indeterm.</t>
  </si>
  <si>
    <t>3301001000000</t>
  </si>
  <si>
    <t>B.7.B.1) a) Costo del personale dirigente ruolo tecnico - tempo indeterminato</t>
  </si>
  <si>
    <t>3301001010000</t>
  </si>
  <si>
    <t>B.7.B.1) a) Costo del personale dirigente ruolo sociosanitario - tempo indeterminato</t>
  </si>
  <si>
    <t>330100101100000</t>
  </si>
  <si>
    <t>Voci di costo a carattere stipendiale - personale dirigente ruolo sociosanitario tempo indeterm.</t>
  </si>
  <si>
    <t>330100101200000</t>
  </si>
  <si>
    <t>330100101300000</t>
  </si>
  <si>
    <t>Retribuzione di risultato - personale dirigente ruolo sociosanitario tempo indeterm.</t>
  </si>
  <si>
    <t>330100101400000</t>
  </si>
  <si>
    <t>Trattamento accessorio - personale dirigente ruolo sociosanitario tempo indeterm.</t>
  </si>
  <si>
    <t>330100101500000</t>
  </si>
  <si>
    <t>Accantonamento al fondo per TFR dipendenti - personale dirigente ruolo sociosanitario tempo indeterm.</t>
  </si>
  <si>
    <t>330100101600000</t>
  </si>
  <si>
    <t>Accantonamento ai fondi integrativi pensione - personale dirigente ruolo sociosanitario tempo indeterm.</t>
  </si>
  <si>
    <t>330100101700000</t>
  </si>
  <si>
    <t>Altre competenze personale dirigente ruolo sociosanitario - personale dirigente ruolo sociosanitario tempo indeterm.</t>
  </si>
  <si>
    <t>330100101900000</t>
  </si>
  <si>
    <t>Oneri sociali su retribuzione - personale dirigente ruolo sociosanitario tempo indeterm.</t>
  </si>
  <si>
    <t>3301002000000</t>
  </si>
  <si>
    <t>B.7.B.1) a) Costo del personale dirigente ruolo tecnico - tempo determinato</t>
  </si>
  <si>
    <t>3301002010000</t>
  </si>
  <si>
    <t>B.7.B.1) a) Costo del personale dirigente ruolo sociosanitario - tempo determinato</t>
  </si>
  <si>
    <t>330100201100000</t>
  </si>
  <si>
    <t>Voci di costo a carattere stipendiale - personale dirigente ruolo sociosanitario tempo determ.</t>
  </si>
  <si>
    <t>330100201200000</t>
  </si>
  <si>
    <t>Retribuzione di posizione - personale dirigente ruolo sociosanitario tempo determ.</t>
  </si>
  <si>
    <t>330100201300000</t>
  </si>
  <si>
    <t>Retribuzione di risultato - personale dirigente ruolo sociosanitario tempo determ.</t>
  </si>
  <si>
    <t>330100201400000</t>
  </si>
  <si>
    <t>Trattamento accessorio -  personale dirigente ruolo sociosanitario tempo determ.</t>
  </si>
  <si>
    <t>330100201500000</t>
  </si>
  <si>
    <t>Accantonamento al fondo per TFR dipendenti - personale dirigente ruolo sociosanitario tempo determ.</t>
  </si>
  <si>
    <t>330100201600000</t>
  </si>
  <si>
    <t>Accantonamento ai fondi integrativi pensione - personale dirigente ruolo sociosanitario tempo determ.</t>
  </si>
  <si>
    <t>330100201700000</t>
  </si>
  <si>
    <t>Altre competenze personale dirigente ruolo sociosanitario - personale dirigente ruolo sociosanitario tempo determ.</t>
  </si>
  <si>
    <t>330100201900000</t>
  </si>
  <si>
    <t>Oneri sociali su retribuzione - personale dirigente ruolo sociosanitario tempo determ.</t>
  </si>
  <si>
    <t>330100400000000</t>
  </si>
  <si>
    <t>Costo del personale dirigente ruolo sociosanitario - altro</t>
  </si>
  <si>
    <t>3302001000000</t>
  </si>
  <si>
    <t>330200400000000</t>
  </si>
  <si>
    <t>Costo del personale comparto ruolo sociosanitario - altro</t>
  </si>
  <si>
    <t>Retribuzione di posizione - personale dirigente ruolo sociosanitario tempo indeterm.</t>
  </si>
  <si>
    <t>x</t>
  </si>
  <si>
    <t>previsione 2025 BILANCIO SANITARIO (A+B)</t>
  </si>
  <si>
    <t>previsione 2025 bilancio sanità (A)</t>
  </si>
  <si>
    <t>previsione 2025 bilancio sanità disabilità (B)</t>
  </si>
  <si>
    <t>preconsuntivo 2024 BILANCIO SANITARIO (A+B)</t>
  </si>
  <si>
    <t>preconsuntivo 2024 bilancio sanità (A)</t>
  </si>
  <si>
    <t>preconsuntivo 2024 bilancio sanità disabilità (B)</t>
  </si>
  <si>
    <t>preventivo 2025 BILANCIO SANITARIO</t>
  </si>
  <si>
    <t>preconsuntivo 2024
BILANCIO SANITARIO</t>
  </si>
  <si>
    <t>Variazione
previsione 2025 / preconsuntivo 2024</t>
  </si>
  <si>
    <t>ENTE SSN</t>
  </si>
  <si>
    <t>preconsuntivo 2024 BILANCIO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</si>
</sst>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;\(#,##0\)"/>
    <numFmt numFmtId="167" formatCode="_-* #,##0.00_-;\-* #,##0.00_-;_-* \-??_-;_-@_-"/>
    <numFmt numFmtId="168" formatCode="&quot;L.&quot;\ #,##0;[Red]\-&quot;L.&quot;\ #,##0"/>
    <numFmt numFmtId="169" formatCode="_-[$€]\ * #,##0.00_-;\-[$€]\ * #,##0.00_-;_-[$€]\ * &quot;-&quot;??_-;_-@_-"/>
    <numFmt numFmtId="170" formatCode="_(* #,##0_);_(* \(#,##0\);_(* &quot;-&quot;_);_(@_)"/>
    <numFmt numFmtId="171" formatCode="_(* #,##0.00_);_(* \(#,##0.00\);_(* &quot;-&quot;??_);_(@_)"/>
    <numFmt numFmtId="172" formatCode="_(* #,##0.00_);_(* \(#,##0.00\);_(* \-??_);_(@_)"/>
    <numFmt numFmtId="173" formatCode="_(&quot;$&quot;* #,##0_);_(&quot;$&quot;* \(#,##0\);_(&quot;$&quot;* &quot;-&quot;_);_(@_)"/>
    <numFmt numFmtId="174" formatCode="#,###"/>
    <numFmt numFmtId="175" formatCode="#,##0_ ;\-#,##0\ 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2"/>
      <name val="Times New Roman"/>
      <family val="1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trike/>
      <sz val="10"/>
      <name val="Tahoma"/>
      <family val="2"/>
    </font>
    <font>
      <b/>
      <i/>
      <u/>
      <sz val="10"/>
      <name val="Tahoma"/>
      <family val="2"/>
    </font>
    <font>
      <i/>
      <sz val="14"/>
      <name val="Calibri"/>
      <family val="2"/>
      <scheme val="minor"/>
    </font>
    <font>
      <b/>
      <sz val="12"/>
      <name val="New Century Schlbk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u/>
      <sz val="10"/>
      <name val="Tahoma"/>
      <family val="2"/>
    </font>
    <font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DecimaWE Rg"/>
    </font>
    <font>
      <sz val="10"/>
      <color indexed="8"/>
      <name val="DecimaWE Rg"/>
    </font>
    <font>
      <b/>
      <sz val="9"/>
      <color indexed="8"/>
      <name val="DecimaWE Rg"/>
    </font>
    <font>
      <b/>
      <sz val="9"/>
      <name val="DecimaWE Rg"/>
    </font>
    <font>
      <sz val="8"/>
      <color indexed="8"/>
      <name val="DecimaWE Rg"/>
    </font>
    <font>
      <sz val="8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8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0" fontId="7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6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6" borderId="0" applyNumberFormat="0" applyBorder="0" applyAlignment="0" applyProtection="0"/>
    <xf numFmtId="0" fontId="20" fillId="5" borderId="38" applyNumberFormat="0" applyAlignment="0" applyProtection="0"/>
    <xf numFmtId="0" fontId="21" fillId="0" borderId="39" applyNumberFormat="0" applyFill="0" applyAlignment="0" applyProtection="0"/>
    <xf numFmtId="0" fontId="22" fillId="14" borderId="40" applyNumberFormat="0" applyAlignment="0" applyProtection="0"/>
    <xf numFmtId="0" fontId="23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3" borderId="0" applyNumberFormat="0" applyBorder="0" applyAlignment="0" applyProtection="0"/>
    <xf numFmtId="0" fontId="19" fillId="18" borderId="0" applyNumberFormat="0" applyBorder="0" applyAlignment="0" applyProtection="0"/>
    <xf numFmtId="38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ill="0" applyBorder="0" applyAlignment="0" applyProtection="0"/>
    <xf numFmtId="40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4" fillId="6" borderId="38" applyNumberFormat="0" applyAlignment="0" applyProtection="0"/>
    <xf numFmtId="170" fontId="25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7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8" fillId="11" borderId="0" applyNumberFormat="0" applyBorder="0" applyAlignment="0" applyProtection="0"/>
    <xf numFmtId="0" fontId="7" fillId="0" borderId="0"/>
    <xf numFmtId="0" fontId="1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27" fillId="7" borderId="41" applyNumberFormat="0" applyAlignment="0" applyProtection="0"/>
    <xf numFmtId="0" fontId="29" fillId="9" borderId="42" applyNumberFormat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49" fontId="30" fillId="19" borderId="43">
      <alignment vertical="center"/>
    </xf>
    <xf numFmtId="49" fontId="7" fillId="20" borderId="43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5" fillId="0" borderId="4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7" applyNumberFormat="0" applyFill="0" applyAlignment="0" applyProtection="0"/>
    <xf numFmtId="0" fontId="38" fillId="21" borderId="0" applyNumberFormat="0" applyBorder="0" applyAlignment="0" applyProtection="0"/>
    <xf numFmtId="0" fontId="39" fillId="22" borderId="0" applyNumberFormat="0" applyBorder="0" applyAlignment="0" applyProtection="0"/>
    <xf numFmtId="173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74" fontId="58" fillId="0" borderId="0">
      <alignment horizontal="left"/>
    </xf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5" fillId="0" borderId="0" applyNumberFormat="0" applyFill="0" applyBorder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1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6" fontId="8" fillId="0" borderId="0" xfId="2" applyNumberFormat="1" applyFont="1" applyFill="1" applyAlignment="1">
      <alignment vertical="center"/>
    </xf>
    <xf numFmtId="166" fontId="10" fillId="0" borderId="0" xfId="2" quotePrefix="1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10" fontId="10" fillId="0" borderId="0" xfId="2" applyNumberFormat="1" applyFont="1" applyFill="1" applyBorder="1" applyAlignment="1" applyProtection="1">
      <alignment horizontal="right" vertical="center"/>
    </xf>
    <xf numFmtId="166" fontId="10" fillId="0" borderId="0" xfId="2" quotePrefix="1" applyNumberFormat="1" applyFont="1" applyFill="1" applyBorder="1" applyAlignment="1" applyProtection="1">
      <alignment horizontal="center" vertical="center" wrapText="1"/>
    </xf>
    <xf numFmtId="10" fontId="10" fillId="0" borderId="0" xfId="2" quotePrefix="1" applyNumberFormat="1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0" fillId="0" borderId="10" xfId="0" applyFont="1" applyBorder="1" applyAlignment="1">
      <alignment vertical="center"/>
    </xf>
    <xf numFmtId="10" fontId="10" fillId="0" borderId="0" xfId="2" applyNumberFormat="1" applyFont="1" applyFill="1" applyBorder="1" applyAlignment="1" applyProtection="1">
      <alignment horizontal="right" vertical="center" wrapText="1"/>
    </xf>
    <xf numFmtId="0" fontId="11" fillId="0" borderId="1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left" vertical="center"/>
    </xf>
    <xf numFmtId="10" fontId="11" fillId="0" borderId="0" xfId="3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left" vertical="center"/>
    </xf>
    <xf numFmtId="10" fontId="13" fillId="0" borderId="0" xfId="3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left" vertical="center"/>
    </xf>
    <xf numFmtId="10" fontId="10" fillId="0" borderId="0" xfId="3" applyNumberFormat="1" applyFont="1" applyFill="1" applyBorder="1" applyAlignment="1" applyProtection="1">
      <alignment horizontal="right" vertical="center"/>
    </xf>
    <xf numFmtId="10" fontId="11" fillId="0" borderId="0" xfId="3" applyNumberFormat="1" applyFont="1" applyFill="1" applyBorder="1" applyAlignment="1" applyProtection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14" xfId="0" quotePrefix="1" applyFont="1" applyBorder="1" applyAlignment="1" applyProtection="1">
      <alignment horizontal="left" vertical="center"/>
    </xf>
    <xf numFmtId="0" fontId="6" fillId="0" borderId="14" xfId="0" applyFont="1" applyBorder="1" applyAlignment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5" fillId="0" borderId="14" xfId="0" applyFont="1" applyBorder="1" applyAlignment="1" applyProtection="1">
      <alignment horizontal="left" vertical="center"/>
    </xf>
    <xf numFmtId="0" fontId="11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0" xfId="0" applyFont="1" applyFill="1" applyAlignment="1">
      <alignment vertical="center" wrapText="1"/>
    </xf>
    <xf numFmtId="43" fontId="8" fillId="0" borderId="0" xfId="1" applyFont="1" applyFill="1" applyAlignment="1">
      <alignment vertical="center" wrapText="1"/>
    </xf>
    <xf numFmtId="10" fontId="8" fillId="0" borderId="0" xfId="0" applyNumberFormat="1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10" fontId="8" fillId="0" borderId="0" xfId="2" applyNumberFormat="1" applyFont="1" applyFill="1" applyAlignment="1">
      <alignment vertical="center" wrapText="1"/>
    </xf>
    <xf numFmtId="0" fontId="8" fillId="0" borderId="0" xfId="4" applyFont="1" applyFill="1" applyAlignment="1">
      <alignment vertical="center"/>
    </xf>
    <xf numFmtId="0" fontId="8" fillId="0" borderId="0" xfId="4" applyFont="1" applyFill="1" applyAlignment="1">
      <alignment vertical="center" wrapText="1"/>
    </xf>
    <xf numFmtId="0" fontId="8" fillId="0" borderId="0" xfId="4" applyFont="1" applyFill="1" applyAlignment="1">
      <alignment horizontal="center" vertical="center"/>
    </xf>
    <xf numFmtId="0" fontId="13" fillId="0" borderId="14" xfId="0" applyFont="1" applyBorder="1" applyAlignment="1" applyProtection="1">
      <alignment horizontal="left" vertical="center" wrapText="1"/>
    </xf>
    <xf numFmtId="0" fontId="40" fillId="0" borderId="0" xfId="4" applyFont="1" applyFill="1" applyAlignment="1">
      <alignment horizontal="left" vertical="center"/>
    </xf>
    <xf numFmtId="0" fontId="41" fillId="0" borderId="0" xfId="4" applyFont="1" applyFill="1" applyAlignment="1">
      <alignment horizontal="center" vertical="center"/>
    </xf>
    <xf numFmtId="0" fontId="41" fillId="0" borderId="0" xfId="4" applyFont="1" applyFill="1" applyAlignment="1">
      <alignment vertical="center"/>
    </xf>
    <xf numFmtId="0" fontId="41" fillId="23" borderId="0" xfId="4" applyFont="1" applyFill="1" applyAlignment="1">
      <alignment vertical="center"/>
    </xf>
    <xf numFmtId="0" fontId="43" fillId="3" borderId="23" xfId="4" applyFont="1" applyFill="1" applyBorder="1" applyAlignment="1">
      <alignment horizontal="center" vertical="center"/>
    </xf>
    <xf numFmtId="0" fontId="43" fillId="3" borderId="24" xfId="4" applyFont="1" applyFill="1" applyBorder="1" applyAlignment="1">
      <alignment horizontal="center" vertical="center"/>
    </xf>
    <xf numFmtId="0" fontId="43" fillId="3" borderId="48" xfId="4" applyFont="1" applyFill="1" applyBorder="1" applyAlignment="1">
      <alignment horizontal="center" vertical="center"/>
    </xf>
    <xf numFmtId="0" fontId="44" fillId="24" borderId="0" xfId="4" applyFont="1" applyFill="1" applyAlignment="1">
      <alignment vertical="center"/>
    </xf>
    <xf numFmtId="0" fontId="43" fillId="3" borderId="49" xfId="4" applyFont="1" applyFill="1" applyBorder="1" applyAlignment="1">
      <alignment horizontal="center" vertical="center"/>
    </xf>
    <xf numFmtId="0" fontId="43" fillId="3" borderId="27" xfId="4" applyFont="1" applyFill="1" applyBorder="1" applyAlignment="1">
      <alignment horizontal="center" vertical="center"/>
    </xf>
    <xf numFmtId="0" fontId="43" fillId="3" borderId="50" xfId="4" applyFont="1" applyFill="1" applyBorder="1" applyAlignment="1">
      <alignment horizontal="center" vertical="center"/>
    </xf>
    <xf numFmtId="0" fontId="45" fillId="0" borderId="0" xfId="4" applyFont="1" applyFill="1" applyAlignment="1">
      <alignment horizontal="left" vertical="center"/>
    </xf>
    <xf numFmtId="0" fontId="43" fillId="0" borderId="0" xfId="4" applyFont="1" applyFill="1" applyAlignment="1">
      <alignment horizontal="left" vertical="center"/>
    </xf>
    <xf numFmtId="0" fontId="43" fillId="0" borderId="0" xfId="4" applyFont="1" applyFill="1" applyAlignment="1">
      <alignment horizontal="center" vertical="center" wrapText="1"/>
    </xf>
    <xf numFmtId="0" fontId="43" fillId="23" borderId="0" xfId="4" applyFont="1" applyFill="1" applyAlignment="1">
      <alignment horizontal="center" vertical="center" wrapText="1"/>
    </xf>
    <xf numFmtId="0" fontId="47" fillId="24" borderId="0" xfId="4" applyFont="1" applyFill="1" applyAlignment="1">
      <alignment vertical="center"/>
    </xf>
    <xf numFmtId="0" fontId="45" fillId="23" borderId="0" xfId="4" applyFont="1" applyFill="1" applyAlignment="1">
      <alignment vertical="center"/>
    </xf>
    <xf numFmtId="0" fontId="45" fillId="23" borderId="0" xfId="4" applyFont="1" applyFill="1" applyBorder="1" applyAlignment="1">
      <alignment horizontal="center" vertical="center"/>
    </xf>
    <xf numFmtId="0" fontId="45" fillId="0" borderId="0" xfId="4" applyFont="1" applyFill="1" applyAlignment="1">
      <alignment horizontal="center" vertical="center"/>
    </xf>
    <xf numFmtId="0" fontId="45" fillId="23" borderId="0" xfId="4" applyFont="1" applyFill="1" applyAlignment="1">
      <alignment horizontal="center" vertical="center"/>
    </xf>
    <xf numFmtId="0" fontId="40" fillId="25" borderId="30" xfId="4" applyFont="1" applyFill="1" applyBorder="1" applyAlignment="1">
      <alignment horizontal="left" vertical="center"/>
    </xf>
    <xf numFmtId="0" fontId="40" fillId="25" borderId="31" xfId="4" applyFont="1" applyFill="1" applyBorder="1" applyAlignment="1">
      <alignment horizontal="center" vertical="center"/>
    </xf>
    <xf numFmtId="0" fontId="40" fillId="3" borderId="32" xfId="4" applyFont="1" applyFill="1" applyBorder="1" applyAlignment="1">
      <alignment horizontal="center" vertical="center"/>
    </xf>
    <xf numFmtId="0" fontId="45" fillId="0" borderId="23" xfId="4" applyFont="1" applyFill="1" applyBorder="1" applyAlignment="1">
      <alignment horizontal="center" vertical="center"/>
    </xf>
    <xf numFmtId="0" fontId="45" fillId="0" borderId="24" xfId="4" applyFont="1" applyFill="1" applyBorder="1" applyAlignment="1">
      <alignment horizontal="center" vertical="center"/>
    </xf>
    <xf numFmtId="0" fontId="45" fillId="23" borderId="24" xfId="4" applyFont="1" applyFill="1" applyBorder="1" applyAlignment="1">
      <alignment horizontal="center" vertical="center"/>
    </xf>
    <xf numFmtId="0" fontId="45" fillId="23" borderId="48" xfId="4" applyFont="1" applyFill="1" applyBorder="1" applyAlignment="1">
      <alignment horizontal="center" vertical="center"/>
    </xf>
    <xf numFmtId="0" fontId="45" fillId="0" borderId="13" xfId="4" applyFont="1" applyFill="1" applyBorder="1" applyAlignment="1">
      <alignment horizontal="center" vertical="center"/>
    </xf>
    <xf numFmtId="0" fontId="45" fillId="23" borderId="34" xfId="4" applyFont="1" applyFill="1" applyBorder="1" applyAlignment="1">
      <alignment horizontal="center" vertical="center"/>
    </xf>
    <xf numFmtId="0" fontId="45" fillId="23" borderId="51" xfId="4" applyFont="1" applyFill="1" applyBorder="1" applyAlignment="1">
      <alignment horizontal="center" vertical="center"/>
    </xf>
    <xf numFmtId="0" fontId="45" fillId="23" borderId="0" xfId="4" applyFont="1" applyFill="1" applyBorder="1" applyAlignment="1">
      <alignment horizontal="left" vertical="center"/>
    </xf>
    <xf numFmtId="0" fontId="45" fillId="0" borderId="0" xfId="4" applyFont="1" applyFill="1" applyBorder="1" applyAlignment="1">
      <alignment horizontal="center" vertical="center"/>
    </xf>
    <xf numFmtId="0" fontId="45" fillId="23" borderId="0" xfId="4" applyFont="1" applyFill="1" applyBorder="1" applyAlignment="1">
      <alignment horizontal="right" vertical="center"/>
    </xf>
    <xf numFmtId="0" fontId="45" fillId="0" borderId="49" xfId="4" applyFont="1" applyFill="1" applyBorder="1" applyAlignment="1">
      <alignment horizontal="center" vertical="center"/>
    </xf>
    <xf numFmtId="0" fontId="45" fillId="0" borderId="27" xfId="4" applyFont="1" applyFill="1" applyBorder="1" applyAlignment="1">
      <alignment horizontal="center" vertical="center"/>
    </xf>
    <xf numFmtId="0" fontId="45" fillId="23" borderId="27" xfId="4" applyFont="1" applyFill="1" applyBorder="1" applyAlignment="1">
      <alignment horizontal="center" vertical="center"/>
    </xf>
    <xf numFmtId="0" fontId="45" fillId="23" borderId="50" xfId="4" applyFont="1" applyFill="1" applyBorder="1" applyAlignment="1">
      <alignment horizontal="center" vertical="center"/>
    </xf>
    <xf numFmtId="0" fontId="41" fillId="23" borderId="23" xfId="4" applyFont="1" applyFill="1" applyBorder="1" applyAlignment="1">
      <alignment vertical="center"/>
    </xf>
    <xf numFmtId="0" fontId="40" fillId="0" borderId="24" xfId="4" applyFont="1" applyFill="1" applyBorder="1" applyAlignment="1">
      <alignment horizontal="center" vertical="center"/>
    </xf>
    <xf numFmtId="0" fontId="40" fillId="23" borderId="24" xfId="4" applyFont="1" applyFill="1" applyBorder="1" applyAlignment="1">
      <alignment horizontal="center" vertical="center"/>
    </xf>
    <xf numFmtId="0" fontId="41" fillId="23" borderId="13" xfId="4" applyFont="1" applyFill="1" applyBorder="1" applyAlignment="1">
      <alignment vertical="center"/>
    </xf>
    <xf numFmtId="0" fontId="45" fillId="23" borderId="0" xfId="4" applyFont="1" applyFill="1" applyBorder="1" applyAlignment="1">
      <alignment vertical="center"/>
    </xf>
    <xf numFmtId="0" fontId="41" fillId="23" borderId="49" xfId="4" applyFont="1" applyFill="1" applyBorder="1" applyAlignment="1">
      <alignment vertical="center"/>
    </xf>
    <xf numFmtId="0" fontId="40" fillId="23" borderId="0" xfId="4" applyFont="1" applyFill="1" applyBorder="1" applyAlignment="1">
      <alignment horizontal="center" vertical="center" wrapText="1"/>
    </xf>
    <xf numFmtId="0" fontId="40" fillId="0" borderId="0" xfId="4" applyFont="1" applyFill="1" applyBorder="1" applyAlignment="1">
      <alignment horizontal="center" vertical="center" wrapText="1"/>
    </xf>
    <xf numFmtId="0" fontId="41" fillId="24" borderId="0" xfId="4" applyFont="1" applyFill="1" applyAlignment="1">
      <alignment vertical="center" wrapText="1"/>
    </xf>
    <xf numFmtId="0" fontId="48" fillId="0" borderId="23" xfId="5" applyFont="1" applyFill="1" applyBorder="1" applyAlignment="1" applyProtection="1">
      <alignment horizontal="center" vertical="center" wrapText="1"/>
    </xf>
    <xf numFmtId="0" fontId="48" fillId="24" borderId="0" xfId="5" applyFont="1" applyFill="1" applyBorder="1" applyAlignment="1" applyProtection="1">
      <alignment vertical="center" wrapText="1"/>
    </xf>
    <xf numFmtId="0" fontId="48" fillId="24" borderId="0" xfId="5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 wrapText="1"/>
    </xf>
    <xf numFmtId="0" fontId="48" fillId="0" borderId="37" xfId="5" applyFont="1" applyFill="1" applyBorder="1" applyAlignment="1" applyProtection="1">
      <alignment horizontal="center" vertical="center" wrapText="1"/>
    </xf>
    <xf numFmtId="0" fontId="48" fillId="0" borderId="37" xfId="5" applyFont="1" applyFill="1" applyBorder="1" applyAlignment="1" applyProtection="1">
      <alignment horizontal="left" vertical="center" wrapText="1"/>
    </xf>
    <xf numFmtId="164" fontId="51" fillId="0" borderId="35" xfId="115" applyFont="1" applyBorder="1" applyAlignment="1">
      <alignment horizontal="right" vertical="center" wrapText="1"/>
    </xf>
    <xf numFmtId="0" fontId="40" fillId="0" borderId="0" xfId="4" applyFont="1" applyFill="1" applyAlignment="1">
      <alignment vertical="center" wrapText="1"/>
    </xf>
    <xf numFmtId="0" fontId="54" fillId="0" borderId="37" xfId="5" applyFont="1" applyFill="1" applyBorder="1" applyAlignment="1" applyProtection="1">
      <alignment horizontal="center" vertical="center" wrapText="1"/>
    </xf>
    <xf numFmtId="0" fontId="54" fillId="0" borderId="37" xfId="5" applyFont="1" applyFill="1" applyBorder="1" applyAlignment="1" applyProtection="1">
      <alignment horizontal="left" vertical="center" wrapText="1"/>
    </xf>
    <xf numFmtId="0" fontId="53" fillId="0" borderId="37" xfId="5" applyFont="1" applyFill="1" applyBorder="1" applyAlignment="1" applyProtection="1">
      <alignment horizontal="center" vertical="center" wrapText="1"/>
    </xf>
    <xf numFmtId="0" fontId="53" fillId="0" borderId="37" xfId="5" applyFont="1" applyFill="1" applyBorder="1" applyAlignment="1" applyProtection="1">
      <alignment horizontal="left" vertical="center" wrapText="1"/>
    </xf>
    <xf numFmtId="0" fontId="45" fillId="0" borderId="37" xfId="5" applyFont="1" applyFill="1" applyBorder="1" applyAlignment="1" applyProtection="1">
      <alignment horizontal="center" vertical="center" wrapText="1"/>
    </xf>
    <xf numFmtId="0" fontId="45" fillId="0" borderId="37" xfId="5" applyFont="1" applyFill="1" applyBorder="1" applyAlignment="1" applyProtection="1">
      <alignment horizontal="left" vertical="center" wrapText="1"/>
    </xf>
    <xf numFmtId="0" fontId="45" fillId="24" borderId="37" xfId="5" applyFont="1" applyFill="1" applyBorder="1" applyAlignment="1" applyProtection="1">
      <alignment horizontal="center" vertical="center" wrapText="1"/>
    </xf>
    <xf numFmtId="0" fontId="45" fillId="24" borderId="37" xfId="5" applyFont="1" applyFill="1" applyBorder="1" applyAlignment="1" applyProtection="1">
      <alignment horizontal="left" vertical="center" wrapText="1"/>
    </xf>
    <xf numFmtId="164" fontId="51" fillId="0" borderId="35" xfId="115" applyFont="1" applyFill="1" applyBorder="1" applyAlignment="1">
      <alignment horizontal="right" vertical="center" wrapText="1"/>
    </xf>
    <xf numFmtId="0" fontId="52" fillId="0" borderId="0" xfId="4" applyFont="1" applyFill="1" applyAlignment="1">
      <alignment vertical="center" wrapText="1"/>
    </xf>
    <xf numFmtId="0" fontId="53" fillId="24" borderId="37" xfId="5" applyFont="1" applyFill="1" applyBorder="1" applyAlignment="1" applyProtection="1">
      <alignment horizontal="center" vertical="center" wrapText="1"/>
    </xf>
    <xf numFmtId="0" fontId="53" fillId="24" borderId="37" xfId="5" applyFont="1" applyFill="1" applyBorder="1" applyAlignment="1" applyProtection="1">
      <alignment horizontal="left" vertical="center" wrapText="1"/>
    </xf>
    <xf numFmtId="0" fontId="53" fillId="24" borderId="55" xfId="5" applyFont="1" applyFill="1" applyBorder="1" applyAlignment="1" applyProtection="1">
      <alignment horizontal="left" vertical="center" wrapText="1"/>
    </xf>
    <xf numFmtId="0" fontId="45" fillId="24" borderId="0" xfId="5" applyFont="1" applyFill="1" applyAlignment="1">
      <alignment vertical="center"/>
    </xf>
    <xf numFmtId="0" fontId="45" fillId="24" borderId="0" xfId="5" applyFont="1" applyFill="1" applyBorder="1" applyAlignment="1">
      <alignment vertical="center"/>
    </xf>
    <xf numFmtId="0" fontId="45" fillId="24" borderId="0" xfId="4" applyFont="1" applyFill="1" applyBorder="1" applyAlignment="1">
      <alignment horizontal="center" vertical="center"/>
    </xf>
    <xf numFmtId="0" fontId="45" fillId="24" borderId="0" xfId="4" applyFont="1" applyFill="1" applyBorder="1" applyAlignment="1">
      <alignment vertical="center"/>
    </xf>
    <xf numFmtId="0" fontId="41" fillId="24" borderId="0" xfId="4" applyFont="1" applyFill="1" applyBorder="1" applyAlignment="1">
      <alignment vertical="center"/>
    </xf>
    <xf numFmtId="0" fontId="41" fillId="23" borderId="0" xfId="4" applyFont="1" applyFill="1" applyAlignment="1">
      <alignment horizontal="center" vertical="center"/>
    </xf>
    <xf numFmtId="0" fontId="45" fillId="0" borderId="0" xfId="5" applyFont="1" applyFill="1" applyAlignment="1">
      <alignment horizontal="center" vertical="center"/>
    </xf>
    <xf numFmtId="0" fontId="45" fillId="0" borderId="0" xfId="5" applyFont="1" applyFill="1" applyAlignment="1">
      <alignment vertical="center"/>
    </xf>
    <xf numFmtId="0" fontId="45" fillId="0" borderId="0" xfId="5" applyFont="1" applyFill="1" applyBorder="1" applyAlignment="1">
      <alignment vertical="center"/>
    </xf>
    <xf numFmtId="0" fontId="45" fillId="0" borderId="0" xfId="4" applyFont="1" applyFill="1" applyBorder="1" applyAlignment="1">
      <alignment horizontal="left" vertical="center"/>
    </xf>
    <xf numFmtId="0" fontId="45" fillId="0" borderId="0" xfId="4" applyFont="1" applyFill="1" applyBorder="1" applyAlignment="1">
      <alignment vertical="center"/>
    </xf>
    <xf numFmtId="0" fontId="41" fillId="0" borderId="0" xfId="4" applyFont="1" applyFill="1" applyBorder="1" applyAlignment="1">
      <alignment vertical="center"/>
    </xf>
    <xf numFmtId="0" fontId="41" fillId="23" borderId="0" xfId="4" applyFont="1" applyFill="1" applyBorder="1" applyAlignment="1">
      <alignment vertical="center"/>
    </xf>
    <xf numFmtId="164" fontId="51" fillId="4" borderId="35" xfId="115" applyFont="1" applyFill="1" applyBorder="1" applyAlignment="1">
      <alignment horizontal="right" vertical="center" wrapText="1"/>
    </xf>
    <xf numFmtId="0" fontId="54" fillId="4" borderId="37" xfId="5" applyFont="1" applyFill="1" applyBorder="1" applyAlignment="1" applyProtection="1">
      <alignment horizontal="center" vertical="center" wrapText="1"/>
    </xf>
    <xf numFmtId="0" fontId="54" fillId="4" borderId="37" xfId="5" applyFont="1" applyFill="1" applyBorder="1" applyAlignment="1" applyProtection="1">
      <alignment horizontal="left" vertical="center" wrapText="1"/>
    </xf>
    <xf numFmtId="0" fontId="49" fillId="26" borderId="52" xfId="5" applyFont="1" applyFill="1" applyBorder="1" applyAlignment="1" applyProtection="1">
      <alignment horizontal="center" vertical="center" wrapText="1"/>
    </xf>
    <xf numFmtId="0" fontId="50" fillId="26" borderId="52" xfId="5" applyFont="1" applyFill="1" applyBorder="1" applyAlignment="1" applyProtection="1">
      <alignment vertical="center" wrapText="1"/>
    </xf>
    <xf numFmtId="164" fontId="51" fillId="26" borderId="53" xfId="115" applyFont="1" applyFill="1" applyBorder="1" applyAlignment="1">
      <alignment horizontal="right" vertical="center" wrapText="1"/>
    </xf>
    <xf numFmtId="0" fontId="48" fillId="27" borderId="37" xfId="5" applyFont="1" applyFill="1" applyBorder="1" applyAlignment="1" applyProtection="1">
      <alignment horizontal="center" vertical="center" wrapText="1"/>
    </xf>
    <xf numFmtId="0" fontId="48" fillId="27" borderId="37" xfId="5" applyFont="1" applyFill="1" applyBorder="1" applyAlignment="1" applyProtection="1">
      <alignment horizontal="left" vertical="center" wrapText="1"/>
    </xf>
    <xf numFmtId="164" fontId="51" fillId="27" borderId="35" xfId="115" applyFont="1" applyFill="1" applyBorder="1" applyAlignment="1">
      <alignment horizontal="right" vertical="center" wrapText="1"/>
    </xf>
    <xf numFmtId="0" fontId="48" fillId="28" borderId="37" xfId="5" applyFont="1" applyFill="1" applyBorder="1" applyAlignment="1" applyProtection="1">
      <alignment horizontal="center" vertical="center" wrapText="1"/>
    </xf>
    <xf numFmtId="0" fontId="48" fillId="28" borderId="37" xfId="5" applyFont="1" applyFill="1" applyBorder="1" applyAlignment="1" applyProtection="1">
      <alignment horizontal="left" vertical="center" wrapText="1"/>
    </xf>
    <xf numFmtId="164" fontId="51" fillId="28" borderId="35" xfId="115" applyFont="1" applyFill="1" applyBorder="1" applyAlignment="1">
      <alignment horizontal="right" vertical="center" wrapText="1"/>
    </xf>
    <xf numFmtId="0" fontId="53" fillId="29" borderId="37" xfId="5" applyFont="1" applyFill="1" applyBorder="1" applyAlignment="1" applyProtection="1">
      <alignment horizontal="center" vertical="center" wrapText="1"/>
    </xf>
    <xf numFmtId="0" fontId="53" fillId="29" borderId="37" xfId="5" applyFont="1" applyFill="1" applyBorder="1" applyAlignment="1" applyProtection="1">
      <alignment horizontal="left" vertical="center" wrapText="1"/>
    </xf>
    <xf numFmtId="164" fontId="51" fillId="29" borderId="35" xfId="115" applyFont="1" applyFill="1" applyBorder="1" applyAlignment="1">
      <alignment horizontal="right" vertical="center" wrapText="1"/>
    </xf>
    <xf numFmtId="0" fontId="45" fillId="30" borderId="37" xfId="5" applyFont="1" applyFill="1" applyBorder="1" applyAlignment="1" applyProtection="1">
      <alignment horizontal="center" vertical="center" wrapText="1"/>
    </xf>
    <xf numFmtId="0" fontId="45" fillId="30" borderId="37" xfId="5" applyFont="1" applyFill="1" applyBorder="1" applyAlignment="1" applyProtection="1">
      <alignment horizontal="left" vertical="center" wrapText="1"/>
    </xf>
    <xf numFmtId="164" fontId="51" fillId="30" borderId="35" xfId="115" applyFont="1" applyFill="1" applyBorder="1" applyAlignment="1">
      <alignment horizontal="right" vertical="center" wrapText="1"/>
    </xf>
    <xf numFmtId="0" fontId="53" fillId="30" borderId="37" xfId="5" applyFont="1" applyFill="1" applyBorder="1" applyAlignment="1" applyProtection="1">
      <alignment horizontal="center" vertical="center" wrapText="1"/>
    </xf>
    <xf numFmtId="0" fontId="53" fillId="30" borderId="37" xfId="5" applyFont="1" applyFill="1" applyBorder="1" applyAlignment="1" applyProtection="1">
      <alignment horizontal="left" vertical="center" wrapText="1"/>
    </xf>
    <xf numFmtId="164" fontId="57" fillId="30" borderId="35" xfId="115" applyFont="1" applyFill="1" applyBorder="1" applyAlignment="1">
      <alignment horizontal="right" vertical="center" wrapText="1"/>
    </xf>
    <xf numFmtId="164" fontId="51" fillId="31" borderId="35" xfId="115" applyFont="1" applyFill="1" applyBorder="1" applyAlignment="1">
      <alignment horizontal="right" vertical="center" wrapText="1"/>
    </xf>
    <xf numFmtId="0" fontId="45" fillId="26" borderId="37" xfId="5" applyFont="1" applyFill="1" applyBorder="1" applyAlignment="1" applyProtection="1">
      <alignment horizontal="center" vertical="center" wrapText="1"/>
    </xf>
    <xf numFmtId="0" fontId="48" fillId="26" borderId="37" xfId="5" applyFont="1" applyFill="1" applyBorder="1" applyAlignment="1" applyProtection="1">
      <alignment horizontal="left" vertical="center" wrapText="1"/>
    </xf>
    <xf numFmtId="164" fontId="51" fillId="26" borderId="35" xfId="115" applyFont="1" applyFill="1" applyBorder="1" applyAlignment="1">
      <alignment horizontal="right" vertical="center" wrapText="1"/>
    </xf>
    <xf numFmtId="0" fontId="40" fillId="26" borderId="37" xfId="5" applyFont="1" applyFill="1" applyBorder="1" applyAlignment="1" applyProtection="1">
      <alignment horizontal="left" vertical="center" wrapText="1"/>
    </xf>
    <xf numFmtId="0" fontId="54" fillId="29" borderId="37" xfId="5" applyFont="1" applyFill="1" applyBorder="1" applyAlignment="1" applyProtection="1">
      <alignment horizontal="center" vertical="center" wrapText="1"/>
    </xf>
    <xf numFmtId="0" fontId="54" fillId="29" borderId="37" xfId="5" applyFont="1" applyFill="1" applyBorder="1" applyAlignment="1" applyProtection="1">
      <alignment horizontal="left" vertical="center" wrapText="1"/>
    </xf>
    <xf numFmtId="0" fontId="56" fillId="32" borderId="37" xfId="5" applyFont="1" applyFill="1" applyBorder="1" applyAlignment="1" applyProtection="1">
      <alignment horizontal="center" vertical="center" wrapText="1"/>
    </xf>
    <xf numFmtId="0" fontId="56" fillId="32" borderId="37" xfId="5" applyFont="1" applyFill="1" applyBorder="1" applyAlignment="1" applyProtection="1">
      <alignment horizontal="left" vertical="center" wrapText="1"/>
    </xf>
    <xf numFmtId="164" fontId="51" fillId="32" borderId="35" xfId="115" applyFont="1" applyFill="1" applyBorder="1" applyAlignment="1">
      <alignment horizontal="right" vertical="center" wrapText="1"/>
    </xf>
    <xf numFmtId="0" fontId="56" fillId="31" borderId="37" xfId="5" applyFont="1" applyFill="1" applyBorder="1" applyAlignment="1" applyProtection="1">
      <alignment horizontal="center" vertical="center" wrapText="1"/>
    </xf>
    <xf numFmtId="0" fontId="56" fillId="31" borderId="37" xfId="5" applyFont="1" applyFill="1" applyBorder="1" applyAlignment="1" applyProtection="1">
      <alignment horizontal="left" vertical="center" wrapText="1"/>
    </xf>
    <xf numFmtId="0" fontId="45" fillId="33" borderId="37" xfId="5" applyFont="1" applyFill="1" applyBorder="1" applyAlignment="1" applyProtection="1">
      <alignment horizontal="center" vertical="center" wrapText="1"/>
    </xf>
    <xf numFmtId="0" fontId="45" fillId="33" borderId="37" xfId="5" applyFont="1" applyFill="1" applyBorder="1" applyAlignment="1" applyProtection="1">
      <alignment horizontal="left" vertical="center" wrapText="1"/>
    </xf>
    <xf numFmtId="164" fontId="51" fillId="33" borderId="35" xfId="115" applyFont="1" applyFill="1" applyBorder="1" applyAlignment="1">
      <alignment horizontal="right" vertical="center" wrapText="1"/>
    </xf>
    <xf numFmtId="0" fontId="48" fillId="34" borderId="18" xfId="5" applyFont="1" applyFill="1" applyBorder="1" applyAlignment="1" applyProtection="1">
      <alignment horizontal="center" vertical="center" wrapText="1"/>
    </xf>
    <xf numFmtId="0" fontId="48" fillId="34" borderId="18" xfId="5" applyFont="1" applyFill="1" applyBorder="1" applyAlignment="1" applyProtection="1">
      <alignment horizontal="left" vertical="center" wrapText="1"/>
    </xf>
    <xf numFmtId="164" fontId="51" fillId="34" borderId="36" xfId="115" applyFont="1" applyFill="1" applyBorder="1" applyAlignment="1">
      <alignment horizontal="right" vertical="center" wrapText="1"/>
    </xf>
    <xf numFmtId="10" fontId="11" fillId="4" borderId="54" xfId="3" applyNumberFormat="1" applyFont="1" applyFill="1" applyBorder="1" applyAlignment="1" applyProtection="1">
      <alignment horizontal="right" vertical="center"/>
    </xf>
    <xf numFmtId="10" fontId="11" fillId="4" borderId="7" xfId="3" applyNumberFormat="1" applyFont="1" applyFill="1" applyBorder="1" applyAlignment="1" applyProtection="1">
      <alignment horizontal="right" vertical="center"/>
    </xf>
    <xf numFmtId="10" fontId="11" fillId="4" borderId="57" xfId="3" applyNumberFormat="1" applyFont="1" applyFill="1" applyBorder="1" applyAlignment="1" applyProtection="1">
      <alignment horizontal="right" vertical="center"/>
    </xf>
    <xf numFmtId="0" fontId="10" fillId="0" borderId="0" xfId="4" applyFont="1" applyFill="1" applyAlignment="1">
      <alignment horizontal="center" vertical="center"/>
    </xf>
    <xf numFmtId="10" fontId="10" fillId="0" borderId="12" xfId="2" applyNumberFormat="1" applyFont="1" applyFill="1" applyBorder="1" applyAlignment="1" applyProtection="1">
      <alignment horizontal="right" vertical="center" wrapText="1"/>
    </xf>
    <xf numFmtId="10" fontId="10" fillId="0" borderId="16" xfId="2" applyNumberFormat="1" applyFont="1" applyFill="1" applyBorder="1" applyAlignment="1" applyProtection="1">
      <alignment horizontal="right" vertical="center"/>
    </xf>
    <xf numFmtId="10" fontId="13" fillId="0" borderId="51" xfId="3" applyNumberFormat="1" applyFont="1" applyFill="1" applyBorder="1" applyAlignment="1" applyProtection="1">
      <alignment horizontal="right" vertical="center"/>
    </xf>
    <xf numFmtId="10" fontId="10" fillId="0" borderId="51" xfId="3" applyNumberFormat="1" applyFont="1" applyFill="1" applyBorder="1" applyAlignment="1" applyProtection="1">
      <alignment horizontal="right" vertical="center"/>
    </xf>
    <xf numFmtId="10" fontId="11" fillId="0" borderId="51" xfId="3" applyNumberFormat="1" applyFont="1" applyFill="1" applyBorder="1" applyAlignment="1" applyProtection="1">
      <alignment horizontal="right" vertical="center"/>
    </xf>
    <xf numFmtId="10" fontId="11" fillId="0" borderId="56" xfId="3" applyNumberFormat="1" applyFont="1" applyFill="1" applyBorder="1" applyAlignment="1" applyProtection="1">
      <alignment horizontal="right" vertical="center"/>
    </xf>
    <xf numFmtId="10" fontId="11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>
      <alignment horizontal="right" vertical="center"/>
    </xf>
    <xf numFmtId="10" fontId="11" fillId="0" borderId="56" xfId="3" applyNumberFormat="1" applyFont="1" applyFill="1" applyBorder="1" applyAlignment="1">
      <alignment horizontal="right" vertical="center"/>
    </xf>
    <xf numFmtId="10" fontId="11" fillId="0" borderId="16" xfId="3" applyNumberFormat="1" applyFont="1" applyFill="1" applyBorder="1" applyAlignment="1">
      <alignment horizontal="right" vertical="center"/>
    </xf>
    <xf numFmtId="10" fontId="11" fillId="0" borderId="58" xfId="3" applyNumberFormat="1" applyFont="1" applyFill="1" applyBorder="1" applyAlignment="1">
      <alignment horizontal="right" vertical="center"/>
    </xf>
    <xf numFmtId="43" fontId="6" fillId="0" borderId="0" xfId="1" applyFont="1" applyAlignment="1">
      <alignment vertical="center"/>
    </xf>
    <xf numFmtId="43" fontId="6" fillId="0" borderId="0" xfId="1" applyFont="1" applyFill="1" applyAlignment="1">
      <alignment vertical="center"/>
    </xf>
    <xf numFmtId="43" fontId="10" fillId="0" borderId="0" xfId="1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horizontal="right" vertical="center"/>
    </xf>
    <xf numFmtId="43" fontId="10" fillId="0" borderId="10" xfId="1" applyFont="1" applyFill="1" applyBorder="1" applyAlignment="1">
      <alignment vertical="center"/>
    </xf>
    <xf numFmtId="43" fontId="10" fillId="0" borderId="11" xfId="1" applyFont="1" applyFill="1" applyBorder="1" applyAlignment="1" applyProtection="1">
      <alignment horizontal="right" vertical="center" wrapText="1"/>
    </xf>
    <xf numFmtId="43" fontId="11" fillId="0" borderId="14" xfId="1" applyFont="1" applyFill="1" applyBorder="1" applyAlignment="1" applyProtection="1">
      <alignment horizontal="left" vertical="center"/>
    </xf>
    <xf numFmtId="43" fontId="10" fillId="0" borderId="15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left" vertical="center"/>
    </xf>
    <xf numFmtId="43" fontId="11" fillId="0" borderId="14" xfId="1" applyFont="1" applyFill="1" applyBorder="1" applyAlignment="1">
      <alignment vertical="center"/>
    </xf>
    <xf numFmtId="43" fontId="13" fillId="0" borderId="14" xfId="1" applyFont="1" applyBorder="1" applyAlignment="1" applyProtection="1">
      <alignment horizontal="right" vertical="center"/>
    </xf>
    <xf numFmtId="43" fontId="13" fillId="0" borderId="14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right" vertical="center"/>
    </xf>
    <xf numFmtId="43" fontId="15" fillId="0" borderId="14" xfId="1" applyFont="1" applyBorder="1" applyAlignment="1" applyProtection="1">
      <alignment horizontal="right" vertical="center"/>
    </xf>
    <xf numFmtId="43" fontId="11" fillId="0" borderId="14" xfId="1" applyFont="1" applyFill="1" applyBorder="1" applyAlignment="1" applyProtection="1">
      <alignment horizontal="right" vertical="center"/>
    </xf>
    <xf numFmtId="43" fontId="11" fillId="2" borderId="17" xfId="1" applyFont="1" applyFill="1" applyBorder="1" applyAlignment="1" applyProtection="1">
      <alignment horizontal="right" vertical="center"/>
    </xf>
    <xf numFmtId="43" fontId="11" fillId="4" borderId="17" xfId="1" applyFont="1" applyFill="1" applyBorder="1" applyAlignment="1" applyProtection="1">
      <alignment horizontal="right" vertical="center"/>
    </xf>
    <xf numFmtId="43" fontId="10" fillId="0" borderId="14" xfId="1" applyFont="1" applyBorder="1" applyAlignment="1" applyProtection="1">
      <alignment horizontal="right" vertical="center"/>
    </xf>
    <xf numFmtId="43" fontId="11" fillId="0" borderId="14" xfId="1" applyFont="1" applyBorder="1" applyAlignment="1" applyProtection="1">
      <alignment horizontal="right" vertical="center"/>
    </xf>
    <xf numFmtId="43" fontId="11" fillId="0" borderId="19" xfId="1" applyFont="1" applyBorder="1" applyAlignment="1" applyProtection="1">
      <alignment horizontal="right" vertical="center"/>
    </xf>
    <xf numFmtId="43" fontId="11" fillId="0" borderId="19" xfId="1" applyFont="1" applyFill="1" applyBorder="1" applyAlignment="1" applyProtection="1">
      <alignment horizontal="right" vertical="center"/>
    </xf>
    <xf numFmtId="43" fontId="11" fillId="2" borderId="22" xfId="1" applyFont="1" applyFill="1" applyBorder="1" applyAlignment="1" applyProtection="1">
      <alignment horizontal="right" vertical="center"/>
    </xf>
    <xf numFmtId="43" fontId="11" fillId="0" borderId="15" xfId="1" applyFont="1" applyBorder="1" applyAlignment="1" applyProtection="1">
      <alignment horizontal="right" vertical="center"/>
    </xf>
    <xf numFmtId="43" fontId="11" fillId="0" borderId="15" xfId="1" applyFont="1" applyFill="1" applyBorder="1" applyAlignment="1" applyProtection="1">
      <alignment horizontal="right" vertical="center"/>
    </xf>
    <xf numFmtId="43" fontId="10" fillId="0" borderId="15" xfId="1" applyFont="1" applyFill="1" applyBorder="1" applyAlignment="1">
      <alignment horizontal="right" vertical="center"/>
    </xf>
    <xf numFmtId="43" fontId="11" fillId="2" borderId="3" xfId="1" applyFont="1" applyFill="1" applyBorder="1" applyAlignment="1" applyProtection="1">
      <alignment horizontal="right" vertical="center"/>
    </xf>
    <xf numFmtId="43" fontId="11" fillId="4" borderId="3" xfId="1" applyFont="1" applyFill="1" applyBorder="1" applyAlignment="1" applyProtection="1">
      <alignment horizontal="right" vertical="center"/>
    </xf>
    <xf numFmtId="43" fontId="11" fillId="0" borderId="19" xfId="1" applyFont="1" applyBorder="1" applyAlignment="1">
      <alignment horizontal="right" vertical="center"/>
    </xf>
    <xf numFmtId="43" fontId="11" fillId="0" borderId="19" xfId="1" applyFont="1" applyFill="1" applyBorder="1" applyAlignment="1">
      <alignment horizontal="right" vertical="center"/>
    </xf>
    <xf numFmtId="43" fontId="11" fillId="2" borderId="21" xfId="1" applyFont="1" applyFill="1" applyBorder="1" applyAlignment="1" applyProtection="1">
      <alignment horizontal="right" vertical="center"/>
    </xf>
    <xf numFmtId="43" fontId="11" fillId="4" borderId="21" xfId="1" applyFont="1" applyFill="1" applyBorder="1" applyAlignment="1" applyProtection="1">
      <alignment horizontal="right" vertical="center"/>
    </xf>
    <xf numFmtId="43" fontId="10" fillId="0" borderId="15" xfId="1" applyFont="1" applyBorder="1" applyAlignment="1">
      <alignment horizontal="right" vertical="center"/>
    </xf>
    <xf numFmtId="43" fontId="11" fillId="0" borderId="15" xfId="1" applyFont="1" applyFill="1" applyBorder="1" applyAlignment="1">
      <alignment horizontal="right" vertical="center"/>
    </xf>
    <xf numFmtId="43" fontId="11" fillId="0" borderId="29" xfId="1" applyFont="1" applyFill="1" applyBorder="1" applyAlignment="1">
      <alignment horizontal="right" vertical="center"/>
    </xf>
    <xf numFmtId="43" fontId="8" fillId="0" borderId="0" xfId="1" applyFont="1" applyAlignment="1">
      <alignment vertical="center"/>
    </xf>
    <xf numFmtId="0" fontId="48" fillId="0" borderId="5" xfId="5" applyFont="1" applyFill="1" applyBorder="1" applyAlignment="1" applyProtection="1">
      <alignment horizontal="center" vertical="center" wrapText="1"/>
    </xf>
    <xf numFmtId="0" fontId="49" fillId="0" borderId="5" xfId="5" applyFont="1" applyFill="1" applyBorder="1" applyAlignment="1" applyProtection="1">
      <alignment horizontal="center" vertical="center" wrapText="1"/>
    </xf>
    <xf numFmtId="0" fontId="45" fillId="0" borderId="7" xfId="5" applyFont="1" applyFill="1" applyBorder="1" applyAlignment="1" applyProtection="1">
      <alignment horizontal="center" vertical="center" wrapText="1"/>
    </xf>
    <xf numFmtId="0" fontId="53" fillId="0" borderId="7" xfId="5" applyFont="1" applyFill="1" applyBorder="1" applyAlignment="1" applyProtection="1">
      <alignment horizontal="center" vertical="center" wrapText="1"/>
    </xf>
    <xf numFmtId="0" fontId="45" fillId="24" borderId="7" xfId="5" applyFont="1" applyFill="1" applyBorder="1" applyAlignment="1" applyProtection="1">
      <alignment horizontal="center" vertical="center" wrapText="1"/>
    </xf>
    <xf numFmtId="0" fontId="48" fillId="0" borderId="7" xfId="5" applyFont="1" applyFill="1" applyBorder="1" applyAlignment="1" applyProtection="1">
      <alignment horizontal="center" vertical="center" wrapText="1"/>
    </xf>
    <xf numFmtId="0" fontId="45" fillId="0" borderId="7" xfId="5" applyFont="1" applyFill="1" applyBorder="1" applyAlignment="1">
      <alignment horizontal="center" vertical="center" wrapText="1"/>
    </xf>
    <xf numFmtId="0" fontId="55" fillId="0" borderId="7" xfId="5" applyFont="1" applyFill="1" applyBorder="1" applyAlignment="1" applyProtection="1">
      <alignment horizontal="center" vertical="center" wrapText="1"/>
    </xf>
    <xf numFmtId="0" fontId="45" fillId="24" borderId="7" xfId="5" applyFont="1" applyFill="1" applyBorder="1" applyAlignment="1">
      <alignment horizontal="center" vertical="center" wrapText="1"/>
    </xf>
    <xf numFmtId="0" fontId="48" fillId="0" borderId="7" xfId="5" applyFont="1" applyFill="1" applyBorder="1" applyAlignment="1">
      <alignment horizontal="center" vertical="center" wrapText="1"/>
    </xf>
    <xf numFmtId="0" fontId="48" fillId="0" borderId="7" xfId="5" quotePrefix="1" applyFont="1" applyFill="1" applyBorder="1" applyAlignment="1" applyProtection="1">
      <alignment horizontal="center" vertical="center" wrapText="1"/>
    </xf>
    <xf numFmtId="0" fontId="48" fillId="24" borderId="7" xfId="5" applyFont="1" applyFill="1" applyBorder="1" applyAlignment="1" applyProtection="1">
      <alignment horizontal="center" vertical="center" wrapText="1"/>
    </xf>
    <xf numFmtId="0" fontId="45" fillId="24" borderId="59" xfId="5" applyFont="1" applyFill="1" applyBorder="1" applyAlignment="1" applyProtection="1">
      <alignment horizontal="center" vertical="center" wrapText="1"/>
    </xf>
    <xf numFmtId="0" fontId="40" fillId="3" borderId="31" xfId="4" applyFont="1" applyFill="1" applyBorder="1" applyAlignment="1">
      <alignment horizontal="center" vertical="center"/>
    </xf>
    <xf numFmtId="43" fontId="6" fillId="0" borderId="0" xfId="0" applyNumberFormat="1" applyFont="1" applyAlignment="1">
      <alignment vertical="center"/>
    </xf>
    <xf numFmtId="164" fontId="51" fillId="0" borderId="0" xfId="115" applyFont="1" applyFill="1" applyBorder="1" applyAlignment="1">
      <alignment horizontal="right" vertical="center" wrapText="1"/>
    </xf>
    <xf numFmtId="164" fontId="57" fillId="0" borderId="0" xfId="115" applyFont="1" applyFill="1" applyBorder="1" applyAlignment="1">
      <alignment horizontal="right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43" fontId="10" fillId="0" borderId="3" xfId="1" quotePrefix="1" applyFont="1" applyFill="1" applyBorder="1" applyAlignment="1" applyProtection="1">
      <alignment horizontal="center" vertical="center" wrapText="1"/>
    </xf>
    <xf numFmtId="0" fontId="11" fillId="2" borderId="6" xfId="0" quotePrefix="1" applyFont="1" applyFill="1" applyBorder="1" applyAlignment="1" applyProtection="1">
      <alignment horizontal="left" vertical="center"/>
    </xf>
    <xf numFmtId="0" fontId="11" fillId="2" borderId="3" xfId="0" quotePrefix="1" applyFont="1" applyFill="1" applyBorder="1" applyAlignment="1" applyProtection="1">
      <alignment horizontal="left" vertical="center"/>
    </xf>
    <xf numFmtId="0" fontId="14" fillId="2" borderId="20" xfId="0" quotePrefix="1" applyFont="1" applyFill="1" applyBorder="1" applyAlignment="1" applyProtection="1">
      <alignment horizontal="left" vertical="center"/>
    </xf>
    <xf numFmtId="0" fontId="14" fillId="2" borderId="21" xfId="0" quotePrefix="1" applyFont="1" applyFill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 wrapText="1"/>
    </xf>
    <xf numFmtId="1" fontId="11" fillId="35" borderId="30" xfId="4" applyNumberFormat="1" applyFont="1" applyFill="1" applyBorder="1" applyAlignment="1">
      <alignment horizontal="center" vertical="center"/>
    </xf>
    <xf numFmtId="43" fontId="0" fillId="0" borderId="0" xfId="1" applyFont="1"/>
    <xf numFmtId="2" fontId="11" fillId="0" borderId="0" xfId="3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left" vertical="center"/>
    </xf>
    <xf numFmtId="0" fontId="0" fillId="0" borderId="0" xfId="0" applyFill="1"/>
    <xf numFmtId="0" fontId="61" fillId="0" borderId="0" xfId="0" applyFont="1"/>
    <xf numFmtId="164" fontId="48" fillId="24" borderId="33" xfId="115" applyFont="1" applyFill="1" applyBorder="1" applyAlignment="1" applyProtection="1">
      <alignment horizontal="center" vertical="center" wrapText="1"/>
    </xf>
    <xf numFmtId="164" fontId="48" fillId="0" borderId="0" xfId="115" applyFont="1" applyFill="1" applyBorder="1" applyAlignment="1" applyProtection="1">
      <alignment horizontal="center" vertical="center" wrapText="1"/>
    </xf>
    <xf numFmtId="0" fontId="7" fillId="0" borderId="0" xfId="0" applyFont="1"/>
    <xf numFmtId="0" fontId="45" fillId="24" borderId="0" xfId="4" applyFont="1" applyFill="1" applyAlignment="1">
      <alignment vertical="center" wrapText="1"/>
    </xf>
    <xf numFmtId="0" fontId="7" fillId="0" borderId="0" xfId="79" applyAlignment="1">
      <alignment vertical="center"/>
    </xf>
    <xf numFmtId="49" fontId="65" fillId="36" borderId="69" xfId="79" applyNumberFormat="1" applyFont="1" applyFill="1" applyBorder="1" applyAlignment="1">
      <alignment horizontal="center" vertical="center" wrapText="1"/>
    </xf>
    <xf numFmtId="49" fontId="60" fillId="0" borderId="72" xfId="79" applyNumberFormat="1" applyFont="1" applyFill="1" applyBorder="1" applyAlignment="1">
      <alignment vertical="center" wrapText="1"/>
    </xf>
    <xf numFmtId="0" fontId="60" fillId="0" borderId="65" xfId="79" applyFont="1" applyFill="1" applyBorder="1" applyAlignment="1">
      <alignment horizontal="left" vertical="center" wrapText="1"/>
    </xf>
    <xf numFmtId="49" fontId="60" fillId="0" borderId="65" xfId="79" applyNumberFormat="1" applyFont="1" applyFill="1" applyBorder="1" applyAlignment="1">
      <alignment horizontal="left" vertical="center" wrapText="1"/>
    </xf>
    <xf numFmtId="49" fontId="60" fillId="0" borderId="65" xfId="79" applyNumberFormat="1" applyFont="1" applyFill="1" applyBorder="1" applyAlignment="1">
      <alignment vertical="center" wrapText="1"/>
    </xf>
    <xf numFmtId="49" fontId="60" fillId="24" borderId="65" xfId="79" applyNumberFormat="1" applyFont="1" applyFill="1" applyBorder="1" applyAlignment="1">
      <alignment vertical="center" wrapText="1"/>
    </xf>
    <xf numFmtId="49" fontId="60" fillId="24" borderId="73" xfId="79" applyNumberFormat="1" applyFont="1" applyFill="1" applyBorder="1" applyAlignment="1">
      <alignment horizontal="left" vertical="center" wrapText="1"/>
    </xf>
    <xf numFmtId="49" fontId="66" fillId="4" borderId="75" xfId="79" applyNumberFormat="1" applyFont="1" applyFill="1" applyBorder="1" applyAlignment="1">
      <alignment horizontal="left" vertical="center" wrapText="1"/>
    </xf>
    <xf numFmtId="49" fontId="59" fillId="24" borderId="77" xfId="79" applyNumberFormat="1" applyFont="1" applyFill="1" applyBorder="1" applyAlignment="1">
      <alignment horizontal="left" vertical="center" wrapText="1"/>
    </xf>
    <xf numFmtId="49" fontId="59" fillId="24" borderId="78" xfId="79" applyNumberFormat="1" applyFont="1" applyFill="1" applyBorder="1" applyAlignment="1">
      <alignment horizontal="left" vertical="center" wrapText="1"/>
    </xf>
    <xf numFmtId="49" fontId="59" fillId="24" borderId="79" xfId="79" applyNumberFormat="1" applyFont="1" applyFill="1" applyBorder="1" applyAlignment="1">
      <alignment horizontal="left" vertical="center" wrapText="1"/>
    </xf>
    <xf numFmtId="49" fontId="59" fillId="24" borderId="62" xfId="79" applyNumberFormat="1" applyFont="1" applyFill="1" applyBorder="1" applyAlignment="1">
      <alignment horizontal="left" vertical="center" wrapText="1"/>
    </xf>
    <xf numFmtId="0" fontId="60" fillId="0" borderId="72" xfId="79" applyFont="1" applyFill="1" applyBorder="1" applyAlignment="1">
      <alignment vertical="center"/>
    </xf>
    <xf numFmtId="0" fontId="7" fillId="0" borderId="65" xfId="79" applyFont="1" applyFill="1" applyBorder="1" applyAlignment="1">
      <alignment vertical="center"/>
    </xf>
    <xf numFmtId="0" fontId="61" fillId="0" borderId="66" xfId="79" quotePrefix="1" applyFont="1" applyFill="1" applyBorder="1" applyAlignment="1">
      <alignment horizontal="center" vertical="center"/>
    </xf>
    <xf numFmtId="0" fontId="7" fillId="24" borderId="65" xfId="79" applyFont="1" applyFill="1" applyBorder="1" applyAlignment="1">
      <alignment vertical="center"/>
    </xf>
    <xf numFmtId="0" fontId="60" fillId="0" borderId="65" xfId="79" applyFont="1" applyFill="1" applyBorder="1" applyAlignment="1">
      <alignment vertical="center"/>
    </xf>
    <xf numFmtId="49" fontId="61" fillId="0" borderId="65" xfId="79" applyNumberFormat="1" applyFont="1" applyFill="1" applyBorder="1" applyAlignment="1">
      <alignment horizontal="left" vertical="center"/>
    </xf>
    <xf numFmtId="0" fontId="61" fillId="0" borderId="66" xfId="79" applyFont="1" applyFill="1" applyBorder="1" applyAlignment="1">
      <alignment horizontal="center" vertical="center"/>
    </xf>
    <xf numFmtId="49" fontId="60" fillId="0" borderId="65" xfId="79" applyNumberFormat="1" applyFont="1" applyFill="1" applyBorder="1" applyAlignment="1">
      <alignment vertical="center"/>
    </xf>
    <xf numFmtId="0" fontId="61" fillId="0" borderId="65" xfId="79" applyFont="1" applyFill="1" applyBorder="1" applyAlignment="1">
      <alignment horizontal="left" vertical="center"/>
    </xf>
    <xf numFmtId="0" fontId="61" fillId="24" borderId="65" xfId="79" applyFont="1" applyFill="1" applyBorder="1" applyAlignment="1">
      <alignment horizontal="left" vertical="center"/>
    </xf>
    <xf numFmtId="0" fontId="60" fillId="0" borderId="65" xfId="79" applyFont="1" applyFill="1" applyBorder="1" applyAlignment="1">
      <alignment horizontal="left" vertical="center"/>
    </xf>
    <xf numFmtId="49" fontId="60" fillId="0" borderId="65" xfId="79" applyNumberFormat="1" applyFont="1" applyFill="1" applyBorder="1" applyAlignment="1">
      <alignment horizontal="left" vertical="center"/>
    </xf>
    <xf numFmtId="49" fontId="60" fillId="24" borderId="65" xfId="79" applyNumberFormat="1" applyFont="1" applyFill="1" applyBorder="1" applyAlignment="1">
      <alignment vertical="center"/>
    </xf>
    <xf numFmtId="49" fontId="60" fillId="24" borderId="73" xfId="79" applyNumberFormat="1" applyFont="1" applyFill="1" applyBorder="1" applyAlignment="1">
      <alignment vertical="center"/>
    </xf>
    <xf numFmtId="0" fontId="66" fillId="4" borderId="75" xfId="79" applyFont="1" applyFill="1" applyBorder="1" applyAlignment="1">
      <alignment horizontal="left" vertical="center" wrapText="1"/>
    </xf>
    <xf numFmtId="0" fontId="66" fillId="37" borderId="80" xfId="79" applyFont="1" applyFill="1" applyBorder="1" applyAlignment="1">
      <alignment horizontal="left" vertical="center" wrapText="1"/>
    </xf>
    <xf numFmtId="0" fontId="7" fillId="37" borderId="81" xfId="79" applyFill="1" applyBorder="1" applyAlignment="1">
      <alignment vertical="center"/>
    </xf>
    <xf numFmtId="49" fontId="7" fillId="0" borderId="82" xfId="5" applyNumberFormat="1" applyFont="1" applyFill="1" applyBorder="1" applyAlignment="1" applyProtection="1">
      <alignment horizontal="center" vertical="center" wrapText="1"/>
    </xf>
    <xf numFmtId="49" fontId="7" fillId="0" borderId="83" xfId="5" applyNumberFormat="1" applyFont="1" applyFill="1" applyBorder="1" applyAlignment="1" applyProtection="1">
      <alignment horizontal="center" vertical="center" wrapText="1"/>
    </xf>
    <xf numFmtId="43" fontId="7" fillId="24" borderId="83" xfId="125" applyFont="1" applyFill="1" applyBorder="1" applyAlignment="1" applyProtection="1">
      <alignment horizontal="center" vertical="center" wrapText="1"/>
    </xf>
    <xf numFmtId="49" fontId="7" fillId="24" borderId="83" xfId="5" applyNumberFormat="1" applyFont="1" applyFill="1" applyBorder="1" applyAlignment="1" applyProtection="1">
      <alignment horizontal="center" vertical="center" wrapText="1"/>
    </xf>
    <xf numFmtId="49" fontId="7" fillId="24" borderId="84" xfId="5" applyNumberFormat="1" applyFont="1" applyFill="1" applyBorder="1" applyAlignment="1" applyProtection="1">
      <alignment horizontal="center" vertical="center" wrapText="1"/>
    </xf>
    <xf numFmtId="49" fontId="60" fillId="4" borderId="85" xfId="79" applyNumberFormat="1" applyFont="1" applyFill="1" applyBorder="1" applyAlignment="1">
      <alignment horizontal="left" vertical="center" wrapText="1"/>
    </xf>
    <xf numFmtId="0" fontId="0" fillId="0" borderId="3" xfId="0" applyBorder="1"/>
    <xf numFmtId="0" fontId="7" fillId="24" borderId="82" xfId="79" applyFont="1" applyFill="1" applyBorder="1" applyAlignment="1">
      <alignment horizontal="center" vertical="center"/>
    </xf>
    <xf numFmtId="49" fontId="7" fillId="0" borderId="83" xfId="79" applyNumberFormat="1" applyFont="1" applyFill="1" applyBorder="1" applyAlignment="1">
      <alignment horizontal="center" vertical="center" wrapText="1"/>
    </xf>
    <xf numFmtId="49" fontId="7" fillId="0" borderId="83" xfId="79" applyNumberFormat="1" applyFont="1" applyFill="1" applyBorder="1" applyAlignment="1">
      <alignment horizontal="center" vertical="center"/>
    </xf>
    <xf numFmtId="49" fontId="7" fillId="24" borderId="83" xfId="79" applyNumberFormat="1" applyFont="1" applyFill="1" applyBorder="1" applyAlignment="1">
      <alignment horizontal="center" vertical="center"/>
    </xf>
    <xf numFmtId="3" fontId="7" fillId="0" borderId="83" xfId="79" applyNumberFormat="1" applyFont="1" applyFill="1" applyBorder="1" applyAlignment="1">
      <alignment horizontal="center" vertical="center" wrapText="1"/>
    </xf>
    <xf numFmtId="0" fontId="7" fillId="0" borderId="83" xfId="79" applyFont="1" applyFill="1" applyBorder="1" applyAlignment="1">
      <alignment horizontal="center" vertical="center"/>
    </xf>
    <xf numFmtId="0" fontId="7" fillId="24" borderId="83" xfId="79" applyFont="1" applyFill="1" applyBorder="1" applyAlignment="1">
      <alignment horizontal="center" vertical="center" wrapText="1"/>
    </xf>
    <xf numFmtId="0" fontId="7" fillId="0" borderId="83" xfId="79" quotePrefix="1" applyFont="1" applyFill="1" applyBorder="1" applyAlignment="1">
      <alignment horizontal="center" vertical="center"/>
    </xf>
    <xf numFmtId="0" fontId="7" fillId="0" borderId="83" xfId="79" quotePrefix="1" applyFont="1" applyFill="1" applyBorder="1" applyAlignment="1">
      <alignment horizontal="center" vertical="center" wrapText="1"/>
    </xf>
    <xf numFmtId="0" fontId="7" fillId="24" borderId="84" xfId="79" quotePrefix="1" applyFont="1" applyFill="1" applyBorder="1" applyAlignment="1">
      <alignment horizontal="center" vertical="center" wrapText="1"/>
    </xf>
    <xf numFmtId="49" fontId="59" fillId="4" borderId="85" xfId="79" applyNumberFormat="1" applyFont="1" applyFill="1" applyBorder="1" applyAlignment="1">
      <alignment horizontal="left" vertical="center" wrapText="1"/>
    </xf>
    <xf numFmtId="0" fontId="67" fillId="36" borderId="63" xfId="79" applyFont="1" applyFill="1" applyBorder="1" applyAlignment="1">
      <alignment horizontal="center" vertical="center"/>
    </xf>
    <xf numFmtId="0" fontId="67" fillId="36" borderId="66" xfId="79" applyFont="1" applyFill="1" applyBorder="1" applyAlignment="1">
      <alignment horizontal="center" vertical="center"/>
    </xf>
    <xf numFmtId="0" fontId="67" fillId="36" borderId="70" xfId="79" applyFont="1" applyFill="1" applyBorder="1" applyAlignment="1">
      <alignment horizontal="center" vertical="center"/>
    </xf>
    <xf numFmtId="2" fontId="67" fillId="0" borderId="68" xfId="5" applyNumberFormat="1" applyFont="1" applyFill="1" applyBorder="1" applyAlignment="1" applyProtection="1">
      <alignment horizontal="center" vertical="center" wrapText="1"/>
    </xf>
    <xf numFmtId="1" fontId="67" fillId="0" borderId="66" xfId="5" applyNumberFormat="1" applyFont="1" applyFill="1" applyBorder="1" applyAlignment="1" applyProtection="1">
      <alignment horizontal="center" vertical="center" wrapText="1"/>
    </xf>
    <xf numFmtId="1" fontId="67" fillId="0" borderId="74" xfId="5" applyNumberFormat="1" applyFont="1" applyFill="1" applyBorder="1" applyAlignment="1" applyProtection="1">
      <alignment horizontal="center" vertical="center" wrapText="1"/>
    </xf>
    <xf numFmtId="49" fontId="68" fillId="4" borderId="76" xfId="79" applyNumberFormat="1" applyFont="1" applyFill="1" applyBorder="1" applyAlignment="1">
      <alignment horizontal="center" vertical="center" wrapText="1"/>
    </xf>
    <xf numFmtId="49" fontId="67" fillId="24" borderId="78" xfId="79" applyNumberFormat="1" applyFont="1" applyFill="1" applyBorder="1" applyAlignment="1">
      <alignment horizontal="left" vertical="center" wrapText="1"/>
    </xf>
    <xf numFmtId="49" fontId="67" fillId="24" borderId="62" xfId="79" applyNumberFormat="1" applyFont="1" applyFill="1" applyBorder="1" applyAlignment="1">
      <alignment horizontal="left" vertical="center" wrapText="1"/>
    </xf>
    <xf numFmtId="49" fontId="67" fillId="36" borderId="70" xfId="79" applyNumberFormat="1" applyFont="1" applyFill="1" applyBorder="1" applyAlignment="1">
      <alignment horizontal="center" vertical="center" wrapText="1"/>
    </xf>
    <xf numFmtId="49" fontId="67" fillId="0" borderId="68" xfId="79" applyNumberFormat="1" applyFont="1" applyFill="1" applyBorder="1" applyAlignment="1">
      <alignment horizontal="center" vertical="center" wrapText="1"/>
    </xf>
    <xf numFmtId="0" fontId="67" fillId="0" borderId="66" xfId="79" quotePrefix="1" applyFont="1" applyFill="1" applyBorder="1" applyAlignment="1">
      <alignment horizontal="center" vertical="center"/>
    </xf>
    <xf numFmtId="0" fontId="67" fillId="0" borderId="66" xfId="79" quotePrefix="1" applyFont="1" applyFill="1" applyBorder="1" applyAlignment="1">
      <alignment horizontal="center" vertical="center" wrapText="1"/>
    </xf>
    <xf numFmtId="0" fontId="67" fillId="0" borderId="74" xfId="79" quotePrefix="1" applyFont="1" applyFill="1" applyBorder="1" applyAlignment="1">
      <alignment horizontal="center" vertical="center"/>
    </xf>
    <xf numFmtId="0" fontId="67" fillId="4" borderId="76" xfId="79" applyFont="1" applyFill="1" applyBorder="1" applyAlignment="1">
      <alignment horizontal="center" vertical="center" wrapText="1"/>
    </xf>
    <xf numFmtId="0" fontId="67" fillId="0" borderId="0" xfId="79" applyFont="1" applyAlignment="1">
      <alignment vertical="center"/>
    </xf>
    <xf numFmtId="0" fontId="67" fillId="37" borderId="81" xfId="79" applyFont="1" applyFill="1" applyBorder="1" applyAlignment="1">
      <alignment horizontal="center" vertical="center" wrapText="1"/>
    </xf>
    <xf numFmtId="0" fontId="48" fillId="0" borderId="30" xfId="5" applyFont="1" applyFill="1" applyBorder="1" applyAlignment="1" applyProtection="1">
      <alignment horizontal="center" vertical="center" wrapText="1"/>
    </xf>
    <xf numFmtId="10" fontId="11" fillId="0" borderId="51" xfId="3" applyNumberFormat="1" applyFont="1" applyFill="1" applyBorder="1" applyAlignment="1">
      <alignment horizontal="right" vertical="center"/>
    </xf>
    <xf numFmtId="10" fontId="8" fillId="0" borderId="0" xfId="0" applyNumberFormat="1" applyFont="1" applyFill="1" applyAlignment="1">
      <alignment horizontal="right" vertical="center" wrapText="1"/>
    </xf>
    <xf numFmtId="10" fontId="8" fillId="0" borderId="0" xfId="2" applyNumberFormat="1" applyFont="1" applyFill="1" applyAlignment="1">
      <alignment horizontal="right" vertical="center" wrapText="1"/>
    </xf>
    <xf numFmtId="166" fontId="8" fillId="0" borderId="0" xfId="2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51" xfId="3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46" fillId="3" borderId="31" xfId="1" applyFont="1" applyFill="1" applyBorder="1" applyAlignment="1">
      <alignment horizontal="center" vertical="center"/>
    </xf>
    <xf numFmtId="0" fontId="40" fillId="3" borderId="30" xfId="4" applyFont="1" applyFill="1" applyBorder="1" applyAlignment="1">
      <alignment horizontal="left" vertical="center"/>
    </xf>
    <xf numFmtId="43" fontId="42" fillId="23" borderId="24" xfId="1" applyFont="1" applyFill="1" applyBorder="1" applyAlignment="1">
      <alignment horizontal="center" vertical="center"/>
    </xf>
    <xf numFmtId="0" fontId="45" fillId="23" borderId="23" xfId="4" applyFont="1" applyFill="1" applyBorder="1" applyAlignment="1">
      <alignment horizontal="center" vertical="center"/>
    </xf>
    <xf numFmtId="0" fontId="45" fillId="23" borderId="13" xfId="4" applyFont="1" applyFill="1" applyBorder="1" applyAlignment="1">
      <alignment horizontal="left" vertical="center"/>
    </xf>
    <xf numFmtId="43" fontId="42" fillId="23" borderId="0" xfId="1" applyFont="1" applyFill="1" applyBorder="1" applyAlignment="1">
      <alignment horizontal="center" vertical="center"/>
    </xf>
    <xf numFmtId="0" fontId="45" fillId="23" borderId="13" xfId="4" applyFont="1" applyFill="1" applyBorder="1" applyAlignment="1">
      <alignment horizontal="center" vertical="center"/>
    </xf>
    <xf numFmtId="43" fontId="42" fillId="23" borderId="27" xfId="1" applyFont="1" applyFill="1" applyBorder="1" applyAlignment="1">
      <alignment horizontal="center" vertical="center"/>
    </xf>
    <xf numFmtId="0" fontId="45" fillId="23" borderId="49" xfId="4" applyFont="1" applyFill="1" applyBorder="1" applyAlignment="1">
      <alignment horizontal="center" vertical="center"/>
    </xf>
    <xf numFmtId="0" fontId="40" fillId="23" borderId="48" xfId="4" applyFont="1" applyFill="1" applyBorder="1" applyAlignment="1">
      <alignment horizontal="center" vertical="center"/>
    </xf>
    <xf numFmtId="0" fontId="45" fillId="24" borderId="34" xfId="4" applyFont="1" applyFill="1" applyBorder="1" applyAlignment="1">
      <alignment horizontal="center" vertical="center"/>
    </xf>
    <xf numFmtId="164" fontId="42" fillId="24" borderId="34" xfId="115" applyFont="1" applyFill="1" applyBorder="1" applyAlignment="1">
      <alignment horizontal="center" vertical="center"/>
    </xf>
    <xf numFmtId="0" fontId="62" fillId="0" borderId="0" xfId="0" applyFont="1" applyAlignment="1"/>
    <xf numFmtId="0" fontId="47" fillId="24" borderId="0" xfId="4" applyFont="1" applyFill="1" applyAlignment="1">
      <alignment horizontal="center" vertical="center"/>
    </xf>
    <xf numFmtId="0" fontId="47" fillId="0" borderId="0" xfId="4" applyFont="1" applyFill="1" applyAlignment="1">
      <alignment vertical="center"/>
    </xf>
    <xf numFmtId="164" fontId="42" fillId="24" borderId="0" xfId="115" applyFont="1" applyFill="1" applyBorder="1" applyAlignment="1">
      <alignment horizontal="center" vertical="center"/>
    </xf>
    <xf numFmtId="0" fontId="6" fillId="35" borderId="33" xfId="5" applyFont="1" applyFill="1" applyBorder="1" applyAlignment="1" applyProtection="1">
      <alignment horizontal="center" vertical="center" wrapText="1"/>
    </xf>
    <xf numFmtId="43" fontId="6" fillId="35" borderId="33" xfId="1" applyFont="1" applyFill="1" applyBorder="1" applyAlignment="1" applyProtection="1">
      <alignment horizontal="center" vertical="center" wrapText="1"/>
    </xf>
    <xf numFmtId="0" fontId="70" fillId="38" borderId="3" xfId="79" applyFont="1" applyFill="1" applyBorder="1" applyAlignment="1">
      <alignment horizontal="left" vertical="center" wrapText="1"/>
    </xf>
    <xf numFmtId="0" fontId="8" fillId="38" borderId="3" xfId="79" applyFont="1" applyFill="1" applyBorder="1" applyAlignment="1">
      <alignment horizontal="left" vertical="center" wrapText="1"/>
    </xf>
    <xf numFmtId="0" fontId="70" fillId="38" borderId="3" xfId="79" applyFont="1" applyFill="1" applyBorder="1" applyAlignment="1">
      <alignment horizontal="center" vertical="center" wrapText="1"/>
    </xf>
    <xf numFmtId="0" fontId="71" fillId="0" borderId="3" xfId="79" applyFont="1" applyBorder="1" applyAlignment="1">
      <alignment horizontal="left" vertical="center" wrapText="1"/>
    </xf>
    <xf numFmtId="0" fontId="72" fillId="0" borderId="3" xfId="79" applyFont="1" applyBorder="1" applyAlignment="1">
      <alignment horizontal="left" vertical="center" wrapText="1"/>
    </xf>
    <xf numFmtId="0" fontId="72" fillId="0" borderId="3" xfId="5" applyFont="1" applyBorder="1" applyAlignment="1">
      <alignment horizontal="left" vertical="center" wrapText="1"/>
    </xf>
    <xf numFmtId="0" fontId="72" fillId="0" borderId="3" xfId="5" applyFont="1" applyBorder="1" applyAlignment="1">
      <alignment horizontal="center" vertical="center" wrapText="1"/>
    </xf>
    <xf numFmtId="0" fontId="72" fillId="0" borderId="3" xfId="79" quotePrefix="1" applyFont="1" applyBorder="1" applyAlignment="1">
      <alignment horizontal="left" vertical="center" wrapText="1"/>
    </xf>
    <xf numFmtId="0" fontId="73" fillId="4" borderId="3" xfId="79" applyFont="1" applyFill="1" applyBorder="1" applyAlignment="1">
      <alignment horizontal="left" vertical="center" wrapText="1"/>
    </xf>
    <xf numFmtId="0" fontId="72" fillId="4" borderId="3" xfId="79" applyFont="1" applyFill="1" applyBorder="1" applyAlignment="1">
      <alignment horizontal="left" vertical="center" wrapText="1"/>
    </xf>
    <xf numFmtId="0" fontId="72" fillId="4" borderId="3" xfId="5" applyFont="1" applyFill="1" applyBorder="1" applyAlignment="1">
      <alignment horizontal="left" vertical="center" wrapText="1"/>
    </xf>
    <xf numFmtId="0" fontId="72" fillId="4" borderId="3" xfId="5" applyFont="1" applyFill="1" applyBorder="1" applyAlignment="1">
      <alignment horizontal="center" vertical="center" wrapText="1"/>
    </xf>
    <xf numFmtId="43" fontId="70" fillId="38" borderId="3" xfId="1" applyFont="1" applyFill="1" applyBorder="1" applyAlignment="1">
      <alignment horizontal="left" vertical="center" wrapText="1"/>
    </xf>
    <xf numFmtId="43" fontId="72" fillId="0" borderId="3" xfId="1" applyFont="1" applyBorder="1" applyAlignment="1">
      <alignment horizontal="left" vertical="center" wrapText="1"/>
    </xf>
    <xf numFmtId="43" fontId="72" fillId="4" borderId="3" xfId="1" applyFont="1" applyFill="1" applyBorder="1" applyAlignment="1">
      <alignment horizontal="left" vertical="center" wrapText="1"/>
    </xf>
    <xf numFmtId="0" fontId="12" fillId="38" borderId="3" xfId="79" applyFont="1" applyFill="1" applyBorder="1" applyAlignment="1">
      <alignment horizontal="left" vertical="center" wrapText="1"/>
    </xf>
    <xf numFmtId="0" fontId="8" fillId="38" borderId="3" xfId="79" applyFont="1" applyFill="1" applyBorder="1" applyAlignment="1">
      <alignment horizontal="center" vertical="center" wrapText="1"/>
    </xf>
    <xf numFmtId="0" fontId="72" fillId="0" borderId="3" xfId="79" applyFont="1" applyBorder="1" applyAlignment="1">
      <alignment horizontal="center" vertical="center"/>
    </xf>
    <xf numFmtId="0" fontId="72" fillId="0" borderId="3" xfId="79" applyFont="1" applyFill="1" applyBorder="1" applyAlignment="1">
      <alignment horizontal="left" vertical="center" wrapText="1"/>
    </xf>
    <xf numFmtId="0" fontId="72" fillId="0" borderId="3" xfId="79" quotePrefix="1" applyFont="1" applyFill="1" applyBorder="1" applyAlignment="1">
      <alignment horizontal="left" vertical="center" wrapText="1"/>
    </xf>
    <xf numFmtId="0" fontId="72" fillId="0" borderId="3" xfId="5" applyFont="1" applyFill="1" applyBorder="1" applyAlignment="1">
      <alignment horizontal="left" vertical="center" wrapText="1"/>
    </xf>
    <xf numFmtId="0" fontId="72" fillId="0" borderId="3" xfId="79" applyFont="1" applyFill="1" applyBorder="1" applyAlignment="1">
      <alignment horizontal="center" vertical="center"/>
    </xf>
    <xf numFmtId="0" fontId="8" fillId="4" borderId="3" xfId="79" applyFont="1" applyFill="1" applyBorder="1" applyAlignment="1">
      <alignment horizontal="center" vertical="center"/>
    </xf>
    <xf numFmtId="0" fontId="8" fillId="4" borderId="3" xfId="79" applyFont="1" applyFill="1" applyBorder="1" applyAlignment="1">
      <alignment horizontal="center" vertical="center" wrapText="1"/>
    </xf>
    <xf numFmtId="0" fontId="12" fillId="4" borderId="3" xfId="79" applyFont="1" applyFill="1" applyBorder="1" applyAlignment="1">
      <alignment horizontal="left" vertical="center" wrapText="1"/>
    </xf>
    <xf numFmtId="0" fontId="72" fillId="4" borderId="3" xfId="79" applyFont="1" applyFill="1" applyBorder="1" applyAlignment="1">
      <alignment horizontal="center" vertical="center"/>
    </xf>
    <xf numFmtId="0" fontId="72" fillId="38" borderId="3" xfId="79" applyFont="1" applyFill="1" applyBorder="1" applyAlignment="1">
      <alignment horizontal="left" vertical="center" wrapText="1"/>
    </xf>
    <xf numFmtId="0" fontId="69" fillId="38" borderId="3" xfId="79" applyFont="1" applyFill="1" applyBorder="1" applyAlignment="1">
      <alignment horizontal="left" vertical="center" wrapText="1"/>
    </xf>
    <xf numFmtId="43" fontId="8" fillId="38" borderId="3" xfId="1" applyFont="1" applyFill="1" applyBorder="1" applyAlignment="1">
      <alignment horizontal="center" vertical="center" wrapText="1"/>
    </xf>
    <xf numFmtId="43" fontId="70" fillId="38" borderId="3" xfId="1" applyFont="1" applyFill="1" applyBorder="1" applyAlignment="1">
      <alignment horizontal="center" vertical="center" wrapText="1"/>
    </xf>
    <xf numFmtId="43" fontId="72" fillId="0" borderId="3" xfId="1" applyFont="1" applyBorder="1" applyAlignment="1">
      <alignment horizontal="center" vertical="center" wrapText="1"/>
    </xf>
    <xf numFmtId="43" fontId="72" fillId="0" borderId="3" xfId="1" applyFont="1" applyBorder="1" applyAlignment="1">
      <alignment horizontal="center" vertical="center"/>
    </xf>
    <xf numFmtId="43" fontId="72" fillId="0" borderId="3" xfId="1" applyFont="1" applyFill="1" applyBorder="1" applyAlignment="1">
      <alignment horizontal="center" vertical="center"/>
    </xf>
    <xf numFmtId="43" fontId="8" fillId="4" borderId="3" xfId="1" applyFont="1" applyFill="1" applyBorder="1" applyAlignment="1">
      <alignment horizontal="center" vertical="center"/>
    </xf>
    <xf numFmtId="43" fontId="8" fillId="4" borderId="3" xfId="1" applyFont="1" applyFill="1" applyBorder="1" applyAlignment="1">
      <alignment horizontal="center" vertical="center" wrapText="1"/>
    </xf>
    <xf numFmtId="43" fontId="72" fillId="4" borderId="3" xfId="1" applyFont="1" applyFill="1" applyBorder="1" applyAlignment="1">
      <alignment horizontal="center" vertical="center"/>
    </xf>
    <xf numFmtId="43" fontId="8" fillId="38" borderId="3" xfId="1" applyFont="1" applyFill="1" applyBorder="1" applyAlignment="1">
      <alignment horizontal="left" vertical="center" wrapText="1"/>
    </xf>
    <xf numFmtId="0" fontId="8" fillId="38" borderId="34" xfId="79" applyFont="1" applyFill="1" applyBorder="1" applyAlignment="1">
      <alignment horizontal="left" vertical="center" wrapText="1"/>
    </xf>
    <xf numFmtId="0" fontId="8" fillId="38" borderId="34" xfId="79" applyFont="1" applyFill="1" applyBorder="1" applyAlignment="1">
      <alignment horizontal="center" vertical="center" wrapText="1"/>
    </xf>
    <xf numFmtId="43" fontId="8" fillId="38" borderId="34" xfId="1" applyFont="1" applyFill="1" applyBorder="1" applyAlignment="1">
      <alignment horizontal="center" vertical="center" wrapText="1"/>
    </xf>
    <xf numFmtId="0" fontId="60" fillId="0" borderId="0" xfId="0" applyFont="1"/>
    <xf numFmtId="10" fontId="10" fillId="0" borderId="7" xfId="2" quotePrefix="1" applyNumberFormat="1" applyFont="1" applyFill="1" applyBorder="1" applyAlignment="1" applyProtection="1">
      <alignment horizontal="center" vertical="center" wrapText="1"/>
    </xf>
    <xf numFmtId="43" fontId="15" fillId="0" borderId="14" xfId="1" applyFont="1" applyFill="1" applyBorder="1" applyAlignment="1" applyProtection="1">
      <alignment horizontal="right" vertical="center"/>
    </xf>
    <xf numFmtId="1" fontId="10" fillId="35" borderId="30" xfId="4" applyNumberFormat="1" applyFont="1" applyFill="1" applyBorder="1" applyAlignment="1">
      <alignment horizontal="center" vertical="center"/>
    </xf>
    <xf numFmtId="0" fontId="12" fillId="38" borderId="34" xfId="79" applyFont="1" applyFill="1" applyBorder="1" applyAlignment="1">
      <alignment horizontal="left" vertical="center" wrapText="1"/>
    </xf>
    <xf numFmtId="0" fontId="47" fillId="0" borderId="0" xfId="5" applyFont="1" applyFill="1" applyAlignment="1">
      <alignment vertical="center"/>
    </xf>
    <xf numFmtId="0" fontId="45" fillId="0" borderId="0" xfId="4" applyFont="1" applyFill="1" applyBorder="1" applyAlignment="1">
      <alignment horizontal="right" vertical="center"/>
    </xf>
    <xf numFmtId="0" fontId="47" fillId="0" borderId="0" xfId="5" applyFont="1" applyFill="1" applyBorder="1" applyAlignment="1">
      <alignment vertical="center"/>
    </xf>
    <xf numFmtId="0" fontId="47" fillId="0" borderId="0" xfId="4" applyFont="1" applyFill="1" applyBorder="1" applyAlignment="1">
      <alignment horizontal="center" vertical="center"/>
    </xf>
    <xf numFmtId="0" fontId="44" fillId="0" borderId="0" xfId="4" applyFont="1" applyFill="1" applyAlignment="1">
      <alignment vertical="center"/>
    </xf>
    <xf numFmtId="43" fontId="6" fillId="4" borderId="33" xfId="1" applyFont="1" applyFill="1" applyBorder="1" applyAlignment="1" applyProtection="1">
      <alignment horizontal="center" vertical="center" wrapText="1"/>
    </xf>
    <xf numFmtId="0" fontId="72" fillId="4" borderId="3" xfId="79" applyFont="1" applyFill="1" applyBorder="1" applyAlignment="1">
      <alignment horizontal="center" vertical="center" wrapText="1"/>
    </xf>
    <xf numFmtId="0" fontId="72" fillId="4" borderId="3" xfId="79" quotePrefix="1" applyFont="1" applyFill="1" applyBorder="1" applyAlignment="1">
      <alignment horizontal="left" vertical="center" wrapText="1"/>
    </xf>
    <xf numFmtId="0" fontId="72" fillId="0" borderId="3" xfId="79" applyFont="1" applyBorder="1" applyAlignment="1">
      <alignment horizontal="center" vertical="center" wrapText="1"/>
    </xf>
    <xf numFmtId="164" fontId="42" fillId="23" borderId="0" xfId="115" applyFont="1" applyFill="1" applyBorder="1" applyAlignment="1">
      <alignment horizontal="center" vertical="center"/>
    </xf>
    <xf numFmtId="0" fontId="40" fillId="25" borderId="30" xfId="4" applyFont="1" applyFill="1" applyBorder="1" applyAlignment="1">
      <alignment vertical="center"/>
    </xf>
    <xf numFmtId="0" fontId="40" fillId="25" borderId="31" xfId="4" applyFont="1" applyFill="1" applyBorder="1" applyAlignment="1">
      <alignment vertical="center"/>
    </xf>
    <xf numFmtId="0" fontId="40" fillId="25" borderId="32" xfId="4" applyFont="1" applyFill="1" applyBorder="1" applyAlignment="1">
      <alignment vertical="center"/>
    </xf>
    <xf numFmtId="164" fontId="0" fillId="0" borderId="0" xfId="0" applyNumberFormat="1"/>
    <xf numFmtId="43" fontId="72" fillId="0" borderId="3" xfId="1" applyNumberFormat="1" applyFont="1" applyBorder="1" applyAlignment="1">
      <alignment horizontal="center" vertical="center" wrapText="1"/>
    </xf>
    <xf numFmtId="166" fontId="10" fillId="0" borderId="1" xfId="2" quotePrefix="1" applyNumberFormat="1" applyFont="1" applyFill="1" applyBorder="1" applyAlignment="1" applyProtection="1">
      <alignment horizontal="center" vertical="center"/>
    </xf>
    <xf numFmtId="166" fontId="10" fillId="0" borderId="2" xfId="2" quotePrefix="1" applyNumberFormat="1" applyFont="1" applyFill="1" applyBorder="1" applyAlignment="1" applyProtection="1">
      <alignment horizontal="center" vertical="center"/>
    </xf>
    <xf numFmtId="166" fontId="10" fillId="0" borderId="17" xfId="2" quotePrefix="1" applyNumberFormat="1" applyFont="1" applyFill="1" applyBorder="1" applyAlignment="1" applyProtection="1">
      <alignment horizontal="center" vertical="center"/>
    </xf>
    <xf numFmtId="0" fontId="12" fillId="0" borderId="52" xfId="0" applyFont="1" applyFill="1" applyBorder="1" applyAlignment="1" applyProtection="1">
      <alignment horizontal="center" vertical="center" wrapText="1"/>
    </xf>
    <xf numFmtId="0" fontId="12" fillId="0" borderId="61" xfId="0" applyFont="1" applyFill="1" applyBorder="1" applyAlignment="1" applyProtection="1">
      <alignment horizontal="center" vertical="center" wrapText="1"/>
    </xf>
    <xf numFmtId="0" fontId="12" fillId="0" borderId="60" xfId="0" applyFont="1" applyFill="1" applyBorder="1" applyAlignment="1" applyProtection="1">
      <alignment horizontal="center" vertical="center" wrapText="1"/>
    </xf>
    <xf numFmtId="166" fontId="74" fillId="0" borderId="4" xfId="2" quotePrefix="1" applyNumberFormat="1" applyFont="1" applyFill="1" applyBorder="1" applyAlignment="1" applyProtection="1">
      <alignment horizontal="center" vertical="center" wrapText="1"/>
    </xf>
    <xf numFmtId="166" fontId="74" fillId="0" borderId="5" xfId="2" quotePrefix="1" applyNumberFormat="1" applyFont="1" applyFill="1" applyBorder="1" applyAlignment="1" applyProtection="1">
      <alignment horizontal="center" vertical="center" wrapText="1"/>
    </xf>
    <xf numFmtId="175" fontId="10" fillId="0" borderId="25" xfId="1" quotePrefix="1" applyNumberFormat="1" applyFont="1" applyFill="1" applyBorder="1" applyAlignment="1" applyProtection="1">
      <alignment horizontal="center" vertical="center" wrapText="1"/>
    </xf>
    <xf numFmtId="175" fontId="10" fillId="0" borderId="90" xfId="1" quotePrefix="1" applyNumberFormat="1" applyFont="1" applyFill="1" applyBorder="1" applyAlignment="1" applyProtection="1">
      <alignment horizontal="center" vertical="center" wrapText="1"/>
    </xf>
    <xf numFmtId="175" fontId="10" fillId="0" borderId="91" xfId="1" quotePrefix="1" applyNumberFormat="1" applyFont="1" applyFill="1" applyBorder="1" applyAlignment="1" applyProtection="1">
      <alignment horizontal="center" vertical="center" wrapText="1"/>
    </xf>
    <xf numFmtId="175" fontId="10" fillId="0" borderId="34" xfId="1" quotePrefix="1" applyNumberFormat="1" applyFont="1" applyFill="1" applyBorder="1" applyAlignment="1" applyProtection="1">
      <alignment horizontal="center" vertical="center" wrapText="1"/>
    </xf>
    <xf numFmtId="164" fontId="42" fillId="23" borderId="27" xfId="115" applyFont="1" applyFill="1" applyBorder="1" applyAlignment="1">
      <alignment horizontal="center" vertical="center"/>
    </xf>
    <xf numFmtId="0" fontId="64" fillId="0" borderId="0" xfId="79" applyFont="1" applyBorder="1" applyAlignment="1">
      <alignment horizontal="center" vertical="center" wrapText="1"/>
    </xf>
    <xf numFmtId="43" fontId="6" fillId="35" borderId="3" xfId="1" applyFont="1" applyFill="1" applyBorder="1" applyAlignment="1" applyProtection="1">
      <alignment horizontal="center" vertical="center" wrapText="1"/>
    </xf>
    <xf numFmtId="0" fontId="60" fillId="35" borderId="3" xfId="0" applyFont="1" applyFill="1" applyBorder="1" applyAlignment="1">
      <alignment horizontal="center"/>
    </xf>
    <xf numFmtId="43" fontId="6" fillId="35" borderId="3" xfId="1" applyNumberFormat="1" applyFont="1" applyFill="1" applyBorder="1" applyAlignment="1" applyProtection="1">
      <alignment horizontal="center" vertical="center" wrapText="1"/>
    </xf>
    <xf numFmtId="0" fontId="65" fillId="36" borderId="89" xfId="79" applyFont="1" applyFill="1" applyBorder="1" applyAlignment="1">
      <alignment horizontal="center" vertical="center"/>
    </xf>
    <xf numFmtId="0" fontId="65" fillId="36" borderId="72" xfId="79" applyFont="1" applyFill="1" applyBorder="1" applyAlignment="1">
      <alignment horizontal="center" vertical="center"/>
    </xf>
    <xf numFmtId="49" fontId="65" fillId="36" borderId="86" xfId="79" applyNumberFormat="1" applyFont="1" applyFill="1" applyBorder="1" applyAlignment="1">
      <alignment horizontal="center" vertical="center" wrapText="1"/>
    </xf>
    <xf numFmtId="49" fontId="65" fillId="36" borderId="87" xfId="79" applyNumberFormat="1" applyFont="1" applyFill="1" applyBorder="1" applyAlignment="1">
      <alignment horizontal="center" vertical="center" wrapText="1"/>
    </xf>
    <xf numFmtId="49" fontId="65" fillId="36" borderId="88" xfId="79" applyNumberFormat="1" applyFont="1" applyFill="1" applyBorder="1" applyAlignment="1">
      <alignment horizontal="center" vertical="center" wrapText="1"/>
    </xf>
    <xf numFmtId="49" fontId="65" fillId="36" borderId="64" xfId="79" applyNumberFormat="1" applyFont="1" applyFill="1" applyBorder="1" applyAlignment="1">
      <alignment horizontal="center" vertical="center" wrapText="1"/>
    </xf>
    <xf numFmtId="49" fontId="65" fillId="36" borderId="67" xfId="79" applyNumberFormat="1" applyFont="1" applyFill="1" applyBorder="1" applyAlignment="1">
      <alignment horizontal="center" vertical="center" wrapText="1"/>
    </xf>
    <xf numFmtId="49" fontId="65" fillId="36" borderId="71" xfId="79" applyNumberFormat="1" applyFont="1" applyFill="1" applyBorder="1" applyAlignment="1">
      <alignment horizontal="center" vertical="center" wrapText="1"/>
    </xf>
  </cellXfs>
  <cellStyles count="128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legamento ipertestuale 2" xfId="27"/>
    <cellStyle name="Colore 1 2" xfId="28"/>
    <cellStyle name="Colore 2 2" xfId="29"/>
    <cellStyle name="Colore 3 2" xfId="30"/>
    <cellStyle name="Colore 4 2" xfId="31"/>
    <cellStyle name="Colore 5 2" xfId="32"/>
    <cellStyle name="Colore 6 2" xfId="33"/>
    <cellStyle name="Comma [0]_all7_pdc" xfId="34"/>
    <cellStyle name="Comma 2" xfId="35"/>
    <cellStyle name="Comma 2 2" xfId="36"/>
    <cellStyle name="Comma_all7_pdc" xfId="37"/>
    <cellStyle name="Currency [0]_all7_pdc" xfId="38"/>
    <cellStyle name="Currency_all7_pdc" xfId="39"/>
    <cellStyle name="Euro" xfId="40"/>
    <cellStyle name="Euro 2" xfId="41"/>
    <cellStyle name="Euro 3" xfId="42"/>
    <cellStyle name="Euro 4" xfId="43"/>
    <cellStyle name="Euro 5" xfId="44"/>
    <cellStyle name="Euro 6" xfId="45"/>
    <cellStyle name="Euro 7" xfId="46"/>
    <cellStyle name="Euro 8" xfId="47"/>
    <cellStyle name="Euro_allegato tabelle I report 2012" xfId="48"/>
    <cellStyle name="Input 2" xfId="49"/>
    <cellStyle name="Migliaia" xfId="1" builtinId="3"/>
    <cellStyle name="Migliaia (0)_% Attrezzature ed Edilizia" xfId="50"/>
    <cellStyle name="Migliaia [0]" xfId="2" builtinId="6"/>
    <cellStyle name="Migliaia [0] 2" xfId="51"/>
    <cellStyle name="Migliaia [0] 2 2" xfId="52"/>
    <cellStyle name="Migliaia [0] 3" xfId="53"/>
    <cellStyle name="Migliaia [0] 3 2" xfId="54"/>
    <cellStyle name="Migliaia [0] 4" xfId="55"/>
    <cellStyle name="Migliaia [0] 5" xfId="56"/>
    <cellStyle name="Migliaia [0] 6" xfId="57"/>
    <cellStyle name="Migliaia [0] 7" xfId="126"/>
    <cellStyle name="Migliaia [0] 8 2" xfId="58"/>
    <cellStyle name="Migliaia 10" xfId="125"/>
    <cellStyle name="Migliaia 11" xfId="59"/>
    <cellStyle name="Migliaia 2" xfId="60"/>
    <cellStyle name="Migliaia 2 2" xfId="61"/>
    <cellStyle name="Migliaia 2 3" xfId="62"/>
    <cellStyle name="Migliaia 2 4" xfId="63"/>
    <cellStyle name="Migliaia 2_AOTS_Organizzazione_31-12-2011" xfId="64"/>
    <cellStyle name="Migliaia 3" xfId="65"/>
    <cellStyle name="Migliaia 3 2" xfId="66"/>
    <cellStyle name="Migliaia 3_AOTS_Organizzazione_31-12-2011" xfId="67"/>
    <cellStyle name="Migliaia 4" xfId="68"/>
    <cellStyle name="Migliaia 4 2" xfId="69"/>
    <cellStyle name="Migliaia 5" xfId="70"/>
    <cellStyle name="Migliaia 6" xfId="71"/>
    <cellStyle name="Migliaia 6 2" xfId="118"/>
    <cellStyle name="Migliaia 7" xfId="72"/>
    <cellStyle name="Migliaia 8" xfId="73"/>
    <cellStyle name="Migliaia 9" xfId="115"/>
    <cellStyle name="Migliaia 9 2" xfId="74"/>
    <cellStyle name="Neutrale 2" xfId="75"/>
    <cellStyle name="Normal 12" xfId="116"/>
    <cellStyle name="Normal 2" xfId="76"/>
    <cellStyle name="Normal_all7_pdc" xfId="77"/>
    <cellStyle name="Normal_Sheet1 2" xfId="5"/>
    <cellStyle name="Normale" xfId="0" builtinId="0"/>
    <cellStyle name="Normale 10" xfId="120"/>
    <cellStyle name="Normale 11" xfId="122"/>
    <cellStyle name="Normale 12" xfId="124"/>
    <cellStyle name="Normale 19 2" xfId="123"/>
    <cellStyle name="Normale 2" xfId="78"/>
    <cellStyle name="Normale 2 2" xfId="79"/>
    <cellStyle name="Normale 2_1 BILANCIO AOU" xfId="80"/>
    <cellStyle name="Normale 20" xfId="121"/>
    <cellStyle name="Normale 3" xfId="81"/>
    <cellStyle name="Normale 3 2" xfId="82"/>
    <cellStyle name="Normale 3 3" xfId="83"/>
    <cellStyle name="Normale 4" xfId="84"/>
    <cellStyle name="Normale 5" xfId="85"/>
    <cellStyle name="Normale 6" xfId="86"/>
    <cellStyle name="Normale 6 2" xfId="87"/>
    <cellStyle name="Normale 7" xfId="88"/>
    <cellStyle name="Normale 7 2" xfId="89"/>
    <cellStyle name="Normale 7 3" xfId="119"/>
    <cellStyle name="Normale 7_Allegati 1-2def" xfId="90"/>
    <cellStyle name="Normale 8" xfId="91"/>
    <cellStyle name="Normale 9" xfId="92"/>
    <cellStyle name="Normale_Mattone CE_Budget 2008 (v. 0.5 del 12.02.2008) 2" xfId="4"/>
    <cellStyle name="Nota 2" xfId="93"/>
    <cellStyle name="Output 2" xfId="94"/>
    <cellStyle name="Percent 2" xfId="95"/>
    <cellStyle name="Percent 3" xfId="96"/>
    <cellStyle name="Percentuale" xfId="3" builtinId="5"/>
    <cellStyle name="Percentuale 2" xfId="97"/>
    <cellStyle name="Percentuale 2 2" xfId="98"/>
    <cellStyle name="Percentuale 2 3" xfId="99"/>
    <cellStyle name="Percentuale 3" xfId="127"/>
    <cellStyle name="Percentuale 4" xfId="100"/>
    <cellStyle name="SAS FM Row drillable header" xfId="101"/>
    <cellStyle name="SAS FM Row header" xfId="102"/>
    <cellStyle name="Testo avviso 2" xfId="103"/>
    <cellStyle name="Testo descrittivo 2" xfId="104"/>
    <cellStyle name="Titolo 1 2" xfId="105"/>
    <cellStyle name="Titolo 2 2" xfId="106"/>
    <cellStyle name="Titolo 3 2" xfId="107"/>
    <cellStyle name="Titolo 4 2" xfId="108"/>
    <cellStyle name="Titolo 5" xfId="109"/>
    <cellStyle name="Titolo 6" xfId="117"/>
    <cellStyle name="Totale 2" xfId="110"/>
    <cellStyle name="Valore non valido 2" xfId="111"/>
    <cellStyle name="Valore valido 2" xfId="112"/>
    <cellStyle name="Valuta (0)_% Attrezzature ed Edilizia" xfId="113"/>
    <cellStyle name="Valuta 2" xfId="114"/>
  </cellStyles>
  <dxfs count="2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66FF33"/>
      <color rgb="FF00FFFF"/>
      <color rgb="FFFF99FF"/>
      <color rgb="FF99FF99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F/EGAS%2005_2016/BILANCIO/BILANCIO%202025/PREVENTIVO%202025/GEF_CE_preventivo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CE"/>
      <sheetName val="CE Min"/>
      <sheetName val="Alimentazione CE Costi"/>
      <sheetName val="Alimentazione CE Ricavi"/>
      <sheetName val="SSR Rendiconto finanziario"/>
      <sheetName val="Alimentazione CE Costi per elab"/>
      <sheetName val="Alimentazione CE Ricavi per ela"/>
      <sheetName val="CONTRIBUTI"/>
      <sheetName val="MAG BENI"/>
      <sheetName val="MAGAZZINO"/>
      <sheetName val="CALL CENTER"/>
      <sheetName val="INFRA RICAVI"/>
      <sheetName val="INFRA COSTI"/>
      <sheetName val="Struttura contratti"/>
      <sheetName val="Foglio1"/>
      <sheetName val="ce art. 44"/>
    </sheetNames>
    <sheetDataSet>
      <sheetData sheetId="0"/>
      <sheetData sheetId="1"/>
      <sheetData sheetId="2">
        <row r="1">
          <cell r="H1" t="str">
            <v>Nuovo conto bilancio</v>
          </cell>
          <cell r="I1" t="str">
            <v xml:space="preserve"> VOCE MODELLO CE</v>
          </cell>
          <cell r="J1" t="str">
            <v>CODICE VOCE CE Ministeriale</v>
          </cell>
          <cell r="K1" t="str">
            <v>TIPO CONTO</v>
          </cell>
          <cell r="L1"/>
          <cell r="M1" t="str">
            <v>III REPORT 30.09.2023</v>
          </cell>
          <cell r="N1" t="str">
            <v>PREVENTIVO 2025</v>
          </cell>
        </row>
        <row r="2">
          <cell r="H2"/>
          <cell r="I2"/>
          <cell r="J2"/>
          <cell r="K2"/>
          <cell r="L2"/>
          <cell r="M2"/>
          <cell r="N2"/>
        </row>
        <row r="3">
          <cell r="H3"/>
          <cell r="I3" t="str">
            <v>ACQUISTI DI BENI</v>
          </cell>
          <cell r="J3" t="str">
            <v>BA0010</v>
          </cell>
          <cell r="K3"/>
          <cell r="L3"/>
          <cell r="M3"/>
          <cell r="N3"/>
        </row>
        <row r="4">
          <cell r="H4"/>
          <cell r="I4" t="str">
            <v>Acquisti di beni sanitari</v>
          </cell>
          <cell r="J4" t="str">
            <v>BA0020</v>
          </cell>
          <cell r="K4"/>
          <cell r="L4"/>
          <cell r="M4"/>
          <cell r="N4"/>
        </row>
        <row r="5">
          <cell r="H5"/>
          <cell r="I5" t="str">
            <v>Prodotti farmaceutici ed emoderivati</v>
          </cell>
          <cell r="J5" t="str">
            <v>BA0030</v>
          </cell>
          <cell r="K5"/>
          <cell r="L5"/>
          <cell r="M5"/>
          <cell r="N5"/>
        </row>
        <row r="6">
          <cell r="H6" t="str">
            <v>300100100100000</v>
          </cell>
          <cell r="I6" t="str">
            <v>Medicinali con AIC, ad eccezione di vaccini, emoderivati di produzione regionale, ossigeno e altri gas medicali</v>
          </cell>
          <cell r="J6" t="str">
            <v>BA0040</v>
          </cell>
          <cell r="K6"/>
          <cell r="L6"/>
          <cell r="M6">
            <v>0</v>
          </cell>
          <cell r="N6">
            <v>272885073.14083207</v>
          </cell>
        </row>
        <row r="7">
          <cell r="H7" t="str">
            <v>300100100110000</v>
          </cell>
          <cell r="I7" t="str">
            <v>IVA indetraibile acquisti intercompany per medicinali con AIC</v>
          </cell>
          <cell r="J7" t="str">
            <v>BA0040</v>
          </cell>
          <cell r="K7"/>
          <cell r="L7"/>
          <cell r="M7">
            <v>0</v>
          </cell>
          <cell r="N7">
            <v>0</v>
          </cell>
        </row>
        <row r="8">
          <cell r="H8" t="str">
            <v>300100100200000</v>
          </cell>
          <cell r="I8" t="str">
            <v>Medicinali senza AIC</v>
          </cell>
          <cell r="J8" t="str">
            <v>BA0050</v>
          </cell>
          <cell r="K8"/>
          <cell r="L8"/>
          <cell r="M8">
            <v>0</v>
          </cell>
          <cell r="N8">
            <v>3172831.5008382648</v>
          </cell>
        </row>
        <row r="9">
          <cell r="H9" t="str">
            <v>300100100210000</v>
          </cell>
          <cell r="I9" t="str">
            <v>IVA indetraibile acquisti intercompany per medicinali senza AIC</v>
          </cell>
          <cell r="J9" t="str">
            <v>BA0050</v>
          </cell>
          <cell r="K9"/>
          <cell r="L9"/>
          <cell r="M9">
            <v>0</v>
          </cell>
          <cell r="N9">
            <v>0</v>
          </cell>
        </row>
        <row r="10">
          <cell r="H10" t="str">
            <v>300100100250000</v>
          </cell>
          <cell r="I10" t="str">
            <v>Ossigeno e altri gas medicali</v>
          </cell>
          <cell r="J10" t="str">
            <v>BA0051</v>
          </cell>
          <cell r="K10"/>
          <cell r="L10"/>
          <cell r="M10">
            <v>0</v>
          </cell>
          <cell r="N10">
            <v>0</v>
          </cell>
        </row>
        <row r="11">
          <cell r="H11">
            <v>0</v>
          </cell>
          <cell r="I11" t="str">
            <v>Emoderivati di produzione regionale</v>
          </cell>
          <cell r="J11" t="str">
            <v>BA0060</v>
          </cell>
          <cell r="K11"/>
          <cell r="L11"/>
          <cell r="M11">
            <v>0</v>
          </cell>
          <cell r="N11">
            <v>0</v>
          </cell>
        </row>
        <row r="12">
          <cell r="H12" t="str">
            <v>300100100301000</v>
          </cell>
          <cell r="I12" t="str">
            <v>Emoderivati di produzione regionale da pubblico (Aziende sanitarie pubbliche della Regione) - Mobilità intraregionale</v>
          </cell>
          <cell r="J12" t="str">
            <v>BA0061</v>
          </cell>
          <cell r="K12" t="str">
            <v>R</v>
          </cell>
          <cell r="L12"/>
          <cell r="M12">
            <v>0</v>
          </cell>
          <cell r="N12">
            <v>0</v>
          </cell>
        </row>
        <row r="13">
          <cell r="H13" t="str">
            <v>300100100302000</v>
          </cell>
          <cell r="I13" t="str">
            <v>Emoderivati di produzione regionale da pubblico (Aziende sanitarie pubbliche della Regione) - Mobilità extraregionale</v>
          </cell>
          <cell r="J13" t="str">
            <v>BA0062</v>
          </cell>
          <cell r="K13" t="str">
            <v>S</v>
          </cell>
          <cell r="L13"/>
          <cell r="M13">
            <v>0</v>
          </cell>
          <cell r="N13">
            <v>0</v>
          </cell>
        </row>
        <row r="14">
          <cell r="H14" t="str">
            <v>300100100303000</v>
          </cell>
          <cell r="I14" t="str">
            <v>Emoderivati di produzione regionale da altri soggetti</v>
          </cell>
          <cell r="J14" t="str">
            <v>BA0063</v>
          </cell>
          <cell r="K14"/>
          <cell r="L14"/>
          <cell r="M14">
            <v>0</v>
          </cell>
          <cell r="N14">
            <v>0</v>
          </cell>
        </row>
        <row r="15">
          <cell r="H15">
            <v>0</v>
          </cell>
          <cell r="I15" t="str">
            <v>Sangue ed emocomponenti</v>
          </cell>
          <cell r="J15" t="str">
            <v>BA0070</v>
          </cell>
          <cell r="K15"/>
          <cell r="L15"/>
          <cell r="M15">
            <v>0</v>
          </cell>
          <cell r="N15">
            <v>0</v>
          </cell>
        </row>
        <row r="16">
          <cell r="H16" t="str">
            <v>300100200100000</v>
          </cell>
          <cell r="I16" t="str">
            <v>da pubblico (Aziende sanitarie pubbliche della Regione) – Mobilità intraregionale</v>
          </cell>
          <cell r="J16" t="str">
            <v>BA0080</v>
          </cell>
          <cell r="K16" t="str">
            <v>R</v>
          </cell>
          <cell r="L16"/>
          <cell r="M16">
            <v>0</v>
          </cell>
          <cell r="N16">
            <v>0</v>
          </cell>
        </row>
        <row r="17">
          <cell r="H17" t="str">
            <v>300100200200000</v>
          </cell>
          <cell r="I17" t="str">
            <v>da pubblico (Aziende sanitarie pubbliche extra Regione) – Mobilità extraregionale</v>
          </cell>
          <cell r="J17" t="str">
            <v>BA0090</v>
          </cell>
          <cell r="K17" t="str">
            <v>S</v>
          </cell>
          <cell r="L17"/>
          <cell r="M17">
            <v>0</v>
          </cell>
          <cell r="N17">
            <v>0</v>
          </cell>
        </row>
        <row r="18">
          <cell r="H18" t="str">
            <v>300100200300000</v>
          </cell>
          <cell r="I18" t="str">
            <v>da altri soggetti</v>
          </cell>
          <cell r="J18" t="str">
            <v>BA0100</v>
          </cell>
          <cell r="K18"/>
          <cell r="L18"/>
          <cell r="M18">
            <v>0</v>
          </cell>
          <cell r="N18">
            <v>0</v>
          </cell>
        </row>
        <row r="19">
          <cell r="H19">
            <v>0</v>
          </cell>
          <cell r="I19" t="str">
            <v>Dispositivi medici</v>
          </cell>
          <cell r="J19" t="str">
            <v>BA0210</v>
          </cell>
          <cell r="K19"/>
          <cell r="L19"/>
          <cell r="M19">
            <v>0</v>
          </cell>
          <cell r="N19">
            <v>0</v>
          </cell>
        </row>
        <row r="20">
          <cell r="H20" t="str">
            <v>300100300100000</v>
          </cell>
          <cell r="I20" t="str">
            <v xml:space="preserve">Dispositivi medici </v>
          </cell>
          <cell r="J20" t="str">
            <v>BA0220</v>
          </cell>
          <cell r="K20"/>
          <cell r="L20"/>
          <cell r="M20">
            <v>0</v>
          </cell>
          <cell r="N20">
            <v>96502800</v>
          </cell>
        </row>
        <row r="21">
          <cell r="H21" t="str">
            <v>300100300110000</v>
          </cell>
          <cell r="I21" t="str">
            <v xml:space="preserve">IVA indetraibile acquisti intercompany per dispositivi medici </v>
          </cell>
          <cell r="J21" t="str">
            <v>BA0220</v>
          </cell>
          <cell r="K21"/>
          <cell r="L21"/>
          <cell r="M21">
            <v>0</v>
          </cell>
          <cell r="N21">
            <v>0</v>
          </cell>
        </row>
        <row r="22">
          <cell r="H22" t="str">
            <v>300100300200000</v>
          </cell>
          <cell r="I22" t="str">
            <v>Dispositivi medici impiantabili attivi</v>
          </cell>
          <cell r="J22" t="str">
            <v>BA0230</v>
          </cell>
          <cell r="K22"/>
          <cell r="L22"/>
          <cell r="M22">
            <v>0</v>
          </cell>
          <cell r="N22">
            <v>504500</v>
          </cell>
        </row>
        <row r="23">
          <cell r="H23" t="str">
            <v>300100300210000</v>
          </cell>
          <cell r="I23" t="str">
            <v>IVA indetraibile acquisti intercompany per dispositivi medici impiantabili attivi</v>
          </cell>
          <cell r="J23" t="str">
            <v>BA0230</v>
          </cell>
          <cell r="K23"/>
          <cell r="L23"/>
          <cell r="M23">
            <v>0</v>
          </cell>
          <cell r="N23">
            <v>0</v>
          </cell>
        </row>
        <row r="24">
          <cell r="H24" t="str">
            <v>300100300300000</v>
          </cell>
          <cell r="I24" t="str">
            <v>Dispositivi medico diagnostici in vitro (IVD)</v>
          </cell>
          <cell r="J24" t="str">
            <v>BA0240</v>
          </cell>
          <cell r="K24"/>
          <cell r="L24"/>
          <cell r="M24">
            <v>0</v>
          </cell>
          <cell r="N24">
            <v>4442000</v>
          </cell>
        </row>
        <row r="25">
          <cell r="H25" t="str">
            <v>300100300310000</v>
          </cell>
          <cell r="I25" t="str">
            <v>IVA indetraibile acquisti intercompany per dispositivi medico diagnostici in vitro (IVD)</v>
          </cell>
          <cell r="J25" t="str">
            <v>BA0240</v>
          </cell>
          <cell r="K25"/>
          <cell r="L25"/>
          <cell r="M25">
            <v>0</v>
          </cell>
          <cell r="N25">
            <v>0</v>
          </cell>
        </row>
        <row r="26">
          <cell r="H26" t="str">
            <v>300100400000000</v>
          </cell>
          <cell r="I26" t="str">
            <v>Prodotti dietetici</v>
          </cell>
          <cell r="J26" t="str">
            <v>BA0250</v>
          </cell>
          <cell r="K26"/>
          <cell r="L26"/>
          <cell r="M26">
            <v>0</v>
          </cell>
          <cell r="N26">
            <v>3057000</v>
          </cell>
        </row>
        <row r="27">
          <cell r="H27" t="str">
            <v>300100400100000</v>
          </cell>
          <cell r="I27" t="str">
            <v>IVA indetraibile acquisti intercompany per prodotti dietetici</v>
          </cell>
          <cell r="J27" t="str">
            <v>BA0250</v>
          </cell>
          <cell r="K27"/>
          <cell r="L27"/>
          <cell r="M27">
            <v>0</v>
          </cell>
          <cell r="N27">
            <v>0</v>
          </cell>
        </row>
        <row r="28">
          <cell r="H28" t="str">
            <v>300100500000000</v>
          </cell>
          <cell r="I28" t="str">
            <v>Materiali per la profilassi (vaccini)</v>
          </cell>
          <cell r="J28" t="str">
            <v>BA0260</v>
          </cell>
          <cell r="K28"/>
          <cell r="L28"/>
          <cell r="M28">
            <v>0</v>
          </cell>
          <cell r="N28">
            <v>73500000</v>
          </cell>
        </row>
        <row r="29">
          <cell r="H29" t="str">
            <v>300100500100000</v>
          </cell>
          <cell r="I29" t="str">
            <v>IVA indetraibile acquisti intercompany per materiali per la profilassi (vaccini)</v>
          </cell>
          <cell r="J29" t="str">
            <v>BA0260</v>
          </cell>
          <cell r="K29"/>
          <cell r="L29"/>
          <cell r="M29">
            <v>0</v>
          </cell>
          <cell r="N29">
            <v>0</v>
          </cell>
        </row>
        <row r="30">
          <cell r="H30" t="str">
            <v>300100600000000</v>
          </cell>
          <cell r="I30" t="str">
            <v>Prodotti chimici</v>
          </cell>
          <cell r="J30" t="str">
            <v>BA0270</v>
          </cell>
          <cell r="K30"/>
          <cell r="L30"/>
          <cell r="M30">
            <v>0</v>
          </cell>
          <cell r="N30">
            <v>13000</v>
          </cell>
        </row>
        <row r="31">
          <cell r="H31" t="str">
            <v>300100600100000</v>
          </cell>
          <cell r="I31" t="str">
            <v>IVA indetraibile acquisti intercompany per prodotti chimici</v>
          </cell>
          <cell r="J31" t="str">
            <v>BA0270</v>
          </cell>
          <cell r="K31"/>
          <cell r="L31"/>
          <cell r="M31">
            <v>0</v>
          </cell>
          <cell r="N31">
            <v>0</v>
          </cell>
        </row>
        <row r="32">
          <cell r="H32" t="str">
            <v>300100700000000</v>
          </cell>
          <cell r="I32" t="str">
            <v>Materiali e prodotti per uso veterinario</v>
          </cell>
          <cell r="J32" t="str">
            <v>BA0280</v>
          </cell>
          <cell r="K32"/>
          <cell r="L32"/>
          <cell r="M32">
            <v>0</v>
          </cell>
          <cell r="N32">
            <v>23000</v>
          </cell>
        </row>
        <row r="33">
          <cell r="H33" t="str">
            <v>300100700100000</v>
          </cell>
          <cell r="I33" t="str">
            <v>IVA indetraibile acquisti intercompany per materiali e prodotti per uso veterinario</v>
          </cell>
          <cell r="J33" t="str">
            <v>BA0280</v>
          </cell>
          <cell r="K33"/>
          <cell r="L33"/>
          <cell r="M33">
            <v>0</v>
          </cell>
          <cell r="N33">
            <v>0</v>
          </cell>
        </row>
        <row r="34">
          <cell r="H34" t="str">
            <v>300100800000000</v>
          </cell>
          <cell r="I34" t="str">
            <v>Altri beni e prodotti sanitari</v>
          </cell>
          <cell r="J34" t="str">
            <v>BA0290</v>
          </cell>
          <cell r="K34"/>
          <cell r="L34"/>
          <cell r="M34">
            <v>0</v>
          </cell>
          <cell r="N34">
            <v>1978300</v>
          </cell>
        </row>
        <row r="35">
          <cell r="H35" t="str">
            <v>300100800100000</v>
          </cell>
          <cell r="I35" t="str">
            <v>IVA indetraibile acquisti intercompany per altri beni e prodotti sanitari</v>
          </cell>
          <cell r="J35" t="str">
            <v>BA0290</v>
          </cell>
          <cell r="K35"/>
          <cell r="L35"/>
          <cell r="M35">
            <v>0</v>
          </cell>
          <cell r="N35">
            <v>0</v>
          </cell>
        </row>
        <row r="36">
          <cell r="H36">
            <v>0</v>
          </cell>
          <cell r="I36" t="str">
            <v>Beni e prodotti sanitari da Aziende sanitarie pubbliche della Regione</v>
          </cell>
          <cell r="J36" t="str">
            <v>BA0300</v>
          </cell>
          <cell r="K36" t="str">
            <v>R</v>
          </cell>
          <cell r="L36"/>
          <cell r="M36">
            <v>0</v>
          </cell>
          <cell r="N36">
            <v>0</v>
          </cell>
        </row>
        <row r="37">
          <cell r="H37" t="str">
            <v>300100900100000</v>
          </cell>
          <cell r="I37" t="str">
            <v>Medicinali con AIC, ad eccezione di vaccini ed emoderivati di produzione regionale</v>
          </cell>
          <cell r="J37" t="str">
            <v>BA0301</v>
          </cell>
          <cell r="K37" t="str">
            <v>R</v>
          </cell>
          <cell r="L37"/>
          <cell r="M37">
            <v>0</v>
          </cell>
          <cell r="N37">
            <v>0</v>
          </cell>
        </row>
        <row r="38">
          <cell r="H38" t="str">
            <v>300100900150000</v>
          </cell>
          <cell r="I38" t="str">
            <v>Medicinali senza AIC</v>
          </cell>
          <cell r="J38" t="str">
            <v>BA0301</v>
          </cell>
          <cell r="K38" t="str">
            <v>R</v>
          </cell>
          <cell r="L38"/>
          <cell r="M38">
            <v>0</v>
          </cell>
          <cell r="N38">
            <v>0</v>
          </cell>
        </row>
        <row r="39">
          <cell r="H39" t="str">
            <v>300100900200000</v>
          </cell>
          <cell r="I39" t="str">
            <v>Emoderivati di produzione regionale</v>
          </cell>
          <cell r="J39" t="str">
            <v>BA0301</v>
          </cell>
          <cell r="K39" t="str">
            <v>R</v>
          </cell>
          <cell r="L39"/>
          <cell r="M39">
            <v>0</v>
          </cell>
          <cell r="N39">
            <v>0</v>
          </cell>
        </row>
        <row r="40">
          <cell r="H40" t="str">
            <v>300100900300000</v>
          </cell>
          <cell r="I40" t="str">
            <v xml:space="preserve">Dispositivi medici </v>
          </cell>
          <cell r="J40" t="str">
            <v>BA0303</v>
          </cell>
          <cell r="K40" t="str">
            <v>R</v>
          </cell>
          <cell r="L40"/>
          <cell r="M40">
            <v>0</v>
          </cell>
          <cell r="N40">
            <v>0</v>
          </cell>
        </row>
        <row r="41">
          <cell r="H41" t="str">
            <v>300100900350000</v>
          </cell>
          <cell r="I41" t="str">
            <v>Dispositivi medici impiantabili attivi</v>
          </cell>
          <cell r="J41" t="str">
            <v>BA0303</v>
          </cell>
          <cell r="K41" t="str">
            <v>R</v>
          </cell>
          <cell r="L41"/>
          <cell r="M41">
            <v>0</v>
          </cell>
          <cell r="N41">
            <v>0</v>
          </cell>
        </row>
        <row r="42">
          <cell r="H42" t="str">
            <v>300100900400000</v>
          </cell>
          <cell r="I42" t="str">
            <v>Dispositivi medico diagnostici in vitro (IVD)</v>
          </cell>
          <cell r="J42" t="str">
            <v>BA0303</v>
          </cell>
          <cell r="K42" t="str">
            <v>R</v>
          </cell>
          <cell r="L42"/>
          <cell r="M42">
            <v>0</v>
          </cell>
          <cell r="N42">
            <v>0</v>
          </cell>
        </row>
        <row r="43">
          <cell r="H43" t="str">
            <v>300100900450000</v>
          </cell>
          <cell r="I43" t="str">
            <v>Prodotti dietetici</v>
          </cell>
          <cell r="J43" t="str">
            <v>BA0304</v>
          </cell>
          <cell r="K43" t="str">
            <v>R</v>
          </cell>
          <cell r="L43"/>
          <cell r="M43">
            <v>0</v>
          </cell>
          <cell r="N43">
            <v>0</v>
          </cell>
        </row>
        <row r="44">
          <cell r="H44" t="str">
            <v>300100900500000</v>
          </cell>
          <cell r="I44" t="str">
            <v>Materiali per la profilassi (vaccini)</v>
          </cell>
          <cell r="J44" t="str">
            <v>BA0305</v>
          </cell>
          <cell r="K44" t="str">
            <v>R</v>
          </cell>
          <cell r="L44"/>
          <cell r="M44">
            <v>0</v>
          </cell>
          <cell r="N44">
            <v>0</v>
          </cell>
        </row>
        <row r="45">
          <cell r="H45" t="str">
            <v>300100900550000</v>
          </cell>
          <cell r="I45" t="str">
            <v>Prodotti chimici</v>
          </cell>
          <cell r="J45" t="str">
            <v>BA0306</v>
          </cell>
          <cell r="K45" t="str">
            <v>R</v>
          </cell>
          <cell r="L45"/>
          <cell r="M45">
            <v>0</v>
          </cell>
          <cell r="N45">
            <v>0</v>
          </cell>
        </row>
        <row r="46">
          <cell r="H46" t="str">
            <v>300100900600000</v>
          </cell>
          <cell r="I46" t="str">
            <v>Materiali e prodotti per uso veterinario</v>
          </cell>
          <cell r="J46" t="str">
            <v>BA0307</v>
          </cell>
          <cell r="K46" t="str">
            <v>R</v>
          </cell>
          <cell r="L46"/>
          <cell r="M46">
            <v>0</v>
          </cell>
          <cell r="N46">
            <v>0</v>
          </cell>
        </row>
        <row r="47">
          <cell r="H47" t="str">
            <v>300100900900000</v>
          </cell>
          <cell r="I47" t="str">
            <v xml:space="preserve">Altri beni e prodotti sanitari </v>
          </cell>
          <cell r="J47" t="str">
            <v>BA0308</v>
          </cell>
          <cell r="K47" t="str">
            <v>R</v>
          </cell>
          <cell r="L47"/>
          <cell r="M47">
            <v>0</v>
          </cell>
          <cell r="N47">
            <v>0</v>
          </cell>
        </row>
        <row r="48">
          <cell r="H48">
            <v>0</v>
          </cell>
          <cell r="I48" t="str">
            <v>Acquisti di beni non sanitari</v>
          </cell>
          <cell r="J48" t="str">
            <v>BA0310</v>
          </cell>
          <cell r="K48"/>
          <cell r="L48"/>
          <cell r="M48">
            <v>0</v>
          </cell>
          <cell r="N48">
            <v>0</v>
          </cell>
        </row>
        <row r="49">
          <cell r="H49" t="str">
            <v>300200100000000</v>
          </cell>
          <cell r="I49" t="str">
            <v>Prodotti alimentari</v>
          </cell>
          <cell r="J49" t="str">
            <v>BA0320</v>
          </cell>
          <cell r="K49"/>
          <cell r="L49"/>
          <cell r="M49">
            <v>0</v>
          </cell>
          <cell r="N49">
            <v>102000</v>
          </cell>
        </row>
        <row r="50">
          <cell r="H50" t="str">
            <v>300200100100000</v>
          </cell>
          <cell r="I50" t="str">
            <v>IVA indetraibile acquisti intercompany per prodotti alimentari</v>
          </cell>
          <cell r="J50" t="str">
            <v>BA0320</v>
          </cell>
          <cell r="K50"/>
          <cell r="L50"/>
          <cell r="M50">
            <v>0</v>
          </cell>
          <cell r="N50">
            <v>0</v>
          </cell>
        </row>
        <row r="51">
          <cell r="H51" t="str">
            <v>300200200000000</v>
          </cell>
          <cell r="I51" t="str">
            <v>Materiali di guardaroba, di pulizia e di convivenza in genere</v>
          </cell>
          <cell r="J51" t="str">
            <v>BA0330</v>
          </cell>
          <cell r="K51"/>
          <cell r="L51"/>
          <cell r="M51">
            <v>0</v>
          </cell>
          <cell r="N51">
            <v>2685000</v>
          </cell>
        </row>
        <row r="52">
          <cell r="H52" t="str">
            <v>300200200100000</v>
          </cell>
          <cell r="I52" t="str">
            <v>IVA indetraibile acquisti intercompany per materiali di guardaroba, di pulizia e di convivenza in genere</v>
          </cell>
          <cell r="J52" t="str">
            <v>BA0330</v>
          </cell>
          <cell r="K52"/>
          <cell r="L52"/>
          <cell r="M52">
            <v>0</v>
          </cell>
          <cell r="N52">
            <v>0</v>
          </cell>
        </row>
        <row r="53">
          <cell r="H53" t="str">
            <v>300200300000000</v>
          </cell>
          <cell r="I53" t="str">
            <v>Combustibili, carburanti e lubrificanti</v>
          </cell>
          <cell r="J53" t="str">
            <v>BA0340</v>
          </cell>
          <cell r="K53"/>
          <cell r="L53"/>
          <cell r="M53">
            <v>0</v>
          </cell>
          <cell r="N53">
            <v>0</v>
          </cell>
        </row>
        <row r="54">
          <cell r="H54" t="str">
            <v>300200300100000</v>
          </cell>
          <cell r="I54" t="str">
            <v>IVA indetraibile acquisti intercompany per combustibili, carburanti e lubrificanti</v>
          </cell>
          <cell r="J54" t="str">
            <v>BA0340</v>
          </cell>
          <cell r="K54"/>
          <cell r="L54"/>
          <cell r="M54">
            <v>0</v>
          </cell>
          <cell r="N54">
            <v>0</v>
          </cell>
        </row>
        <row r="55">
          <cell r="H55">
            <v>0</v>
          </cell>
          <cell r="I55" t="str">
            <v>Supporti informatici e cancelleria</v>
          </cell>
          <cell r="J55" t="str">
            <v>BA0350</v>
          </cell>
          <cell r="K55"/>
          <cell r="L55"/>
          <cell r="M55">
            <v>0</v>
          </cell>
          <cell r="N55">
            <v>0</v>
          </cell>
        </row>
        <row r="56">
          <cell r="H56" t="str">
            <v>300200400100000</v>
          </cell>
          <cell r="I56" t="str">
            <v>Cancelleria e stampati</v>
          </cell>
          <cell r="J56"/>
          <cell r="K56"/>
          <cell r="L56"/>
          <cell r="M56">
            <v>0</v>
          </cell>
          <cell r="N56">
            <v>2902000</v>
          </cell>
        </row>
        <row r="57">
          <cell r="H57" t="str">
            <v>300200400200000</v>
          </cell>
          <cell r="I57" t="str">
            <v>Materiali di consumo per l'informatica</v>
          </cell>
          <cell r="J57"/>
          <cell r="K57"/>
          <cell r="L57"/>
          <cell r="M57">
            <v>0</v>
          </cell>
          <cell r="N57">
            <v>0</v>
          </cell>
        </row>
        <row r="58">
          <cell r="H58" t="str">
            <v>300200400300000</v>
          </cell>
          <cell r="I58" t="str">
            <v>Materiale didattico, audiovisivo e fotografico</v>
          </cell>
          <cell r="J58"/>
          <cell r="K58"/>
          <cell r="L58"/>
          <cell r="M58">
            <v>0</v>
          </cell>
          <cell r="N58">
            <v>0</v>
          </cell>
        </row>
        <row r="59">
          <cell r="H59" t="str">
            <v>300200400400000</v>
          </cell>
          <cell r="I59" t="str">
            <v>IVA indetraibile acquisti intercompany per supporti informatici e cancelleria</v>
          </cell>
          <cell r="J59"/>
          <cell r="K59"/>
          <cell r="L59"/>
          <cell r="M59">
            <v>0</v>
          </cell>
          <cell r="N59">
            <v>0</v>
          </cell>
        </row>
        <row r="60">
          <cell r="H60">
            <v>0</v>
          </cell>
          <cell r="I60" t="str">
            <v>Materiale per la manutenzione</v>
          </cell>
          <cell r="J60" t="str">
            <v>BA0360</v>
          </cell>
          <cell r="K60"/>
          <cell r="L60"/>
          <cell r="M60">
            <v>0</v>
          </cell>
          <cell r="N60">
            <v>0</v>
          </cell>
        </row>
        <row r="61">
          <cell r="H61" t="str">
            <v>300200500100000</v>
          </cell>
          <cell r="I61" t="str">
            <v>Materiali ed accessori per beni sanitari</v>
          </cell>
          <cell r="J61"/>
          <cell r="K61"/>
          <cell r="L61"/>
          <cell r="M61">
            <v>0</v>
          </cell>
          <cell r="N61">
            <v>16000</v>
          </cell>
        </row>
        <row r="62">
          <cell r="H62" t="str">
            <v>300200500200000</v>
          </cell>
          <cell r="I62" t="str">
            <v>Materiali ed accessori per beni non sanitari</v>
          </cell>
          <cell r="J62"/>
          <cell r="K62"/>
          <cell r="L62"/>
          <cell r="M62">
            <v>0</v>
          </cell>
          <cell r="N62">
            <v>0</v>
          </cell>
        </row>
        <row r="63">
          <cell r="H63" t="str">
            <v>300200500300000</v>
          </cell>
          <cell r="I63" t="str">
            <v>IVA indetraibile acquisti intercompany per materiali per manutenzione</v>
          </cell>
          <cell r="J63"/>
          <cell r="K63"/>
          <cell r="L63"/>
          <cell r="M63">
            <v>0</v>
          </cell>
          <cell r="N63">
            <v>0</v>
          </cell>
        </row>
        <row r="64">
          <cell r="H64" t="str">
            <v>300200600000000</v>
          </cell>
          <cell r="I64" t="str">
            <v>Altri beni e prodotti non sanitari</v>
          </cell>
          <cell r="J64" t="str">
            <v>BA0370</v>
          </cell>
          <cell r="K64"/>
          <cell r="L64"/>
          <cell r="M64">
            <v>0</v>
          </cell>
          <cell r="N64">
            <v>51000</v>
          </cell>
        </row>
        <row r="65">
          <cell r="H65" t="str">
            <v>300200600100000</v>
          </cell>
          <cell r="I65" t="str">
            <v>IVA indetraibile acquisti intercompany per altri beni e prodotti non sanitari</v>
          </cell>
          <cell r="J65" t="str">
            <v>BA0370</v>
          </cell>
          <cell r="K65"/>
          <cell r="L65"/>
          <cell r="M65">
            <v>0</v>
          </cell>
          <cell r="N65">
            <v>0</v>
          </cell>
        </row>
        <row r="66">
          <cell r="H66">
            <v>0</v>
          </cell>
          <cell r="I66" t="str">
            <v>Beni e prodotti non sanitari da Aziende sanitarie pubbliche della Regione</v>
          </cell>
          <cell r="J66" t="str">
            <v>BA0380</v>
          </cell>
          <cell r="K66" t="str">
            <v>R</v>
          </cell>
          <cell r="L66"/>
          <cell r="M66">
            <v>0</v>
          </cell>
          <cell r="N66">
            <v>0</v>
          </cell>
        </row>
        <row r="67">
          <cell r="H67" t="str">
            <v>300200700100000</v>
          </cell>
          <cell r="I67" t="str">
            <v>Prodotti alimentari</v>
          </cell>
          <cell r="J67"/>
          <cell r="K67" t="str">
            <v>R</v>
          </cell>
          <cell r="L67"/>
          <cell r="M67">
            <v>0</v>
          </cell>
          <cell r="N67">
            <v>0</v>
          </cell>
        </row>
        <row r="68">
          <cell r="H68" t="str">
            <v>300200700200000</v>
          </cell>
          <cell r="I68" t="str">
            <v>Materiali di guardaroba, di pulizia e di convivenza in genere</v>
          </cell>
          <cell r="J68"/>
          <cell r="K68" t="str">
            <v>R</v>
          </cell>
          <cell r="L68"/>
          <cell r="M68">
            <v>0</v>
          </cell>
          <cell r="N68">
            <v>0</v>
          </cell>
        </row>
        <row r="69">
          <cell r="H69" t="str">
            <v>300200700300000</v>
          </cell>
          <cell r="I69" t="str">
            <v>Combustibili, carburanti e lubrificanti</v>
          </cell>
          <cell r="J69"/>
          <cell r="K69" t="str">
            <v>R</v>
          </cell>
          <cell r="L69"/>
          <cell r="M69">
            <v>0</v>
          </cell>
          <cell r="N69">
            <v>0</v>
          </cell>
        </row>
        <row r="70">
          <cell r="H70" t="str">
            <v>300200700400000</v>
          </cell>
          <cell r="I70" t="str">
            <v>Supporti informatici e cancelleria</v>
          </cell>
          <cell r="J70"/>
          <cell r="K70" t="str">
            <v>R</v>
          </cell>
          <cell r="L70"/>
          <cell r="M70">
            <v>0</v>
          </cell>
          <cell r="N70">
            <v>0</v>
          </cell>
        </row>
        <row r="71">
          <cell r="H71" t="str">
            <v>300200700500000</v>
          </cell>
          <cell r="I71" t="str">
            <v>Materiale per la manutenzione</v>
          </cell>
          <cell r="J71"/>
          <cell r="K71" t="str">
            <v>R</v>
          </cell>
          <cell r="L71"/>
          <cell r="M71">
            <v>0</v>
          </cell>
          <cell r="N71">
            <v>0</v>
          </cell>
        </row>
        <row r="72">
          <cell r="H72" t="str">
            <v>300200700900000</v>
          </cell>
          <cell r="I72" t="str">
            <v>Altri beni e prodotti non sanitari da Aziende sanitarie pubbliche della Regione</v>
          </cell>
          <cell r="J72"/>
          <cell r="K72" t="str">
            <v>R</v>
          </cell>
          <cell r="L72"/>
          <cell r="M72">
            <v>0</v>
          </cell>
          <cell r="N72">
            <v>0</v>
          </cell>
        </row>
        <row r="73">
          <cell r="H73"/>
          <cell r="I73" t="str">
            <v>ACQUISTI DI SERVIZI</v>
          </cell>
          <cell r="J73" t="str">
            <v>BA0390</v>
          </cell>
          <cell r="K73"/>
          <cell r="L73"/>
          <cell r="M73"/>
          <cell r="N73"/>
        </row>
        <row r="74">
          <cell r="H74">
            <v>0</v>
          </cell>
          <cell r="I74" t="str">
            <v>Acquisti servizi sanitari</v>
          </cell>
          <cell r="J74" t="str">
            <v>BA0400</v>
          </cell>
          <cell r="K74"/>
          <cell r="L74"/>
          <cell r="M74">
            <v>0</v>
          </cell>
          <cell r="N74">
            <v>0</v>
          </cell>
        </row>
        <row r="75">
          <cell r="H75">
            <v>0</v>
          </cell>
          <cell r="I75" t="str">
            <v>Acquisti servizi sanitari per medicina di base</v>
          </cell>
          <cell r="J75" t="str">
            <v>BA0410</v>
          </cell>
          <cell r="K75"/>
          <cell r="L75"/>
          <cell r="M75">
            <v>0</v>
          </cell>
          <cell r="N75">
            <v>0</v>
          </cell>
        </row>
        <row r="76">
          <cell r="H76">
            <v>0</v>
          </cell>
          <cell r="I76" t="str">
            <v>- da convenzione</v>
          </cell>
          <cell r="J76" t="str">
            <v>BA0420</v>
          </cell>
          <cell r="K76"/>
          <cell r="L76"/>
          <cell r="M76">
            <v>0</v>
          </cell>
          <cell r="N76">
            <v>0</v>
          </cell>
        </row>
        <row r="77">
          <cell r="H77">
            <v>0</v>
          </cell>
          <cell r="I77" t="str">
            <v>Costi per assistenza MMG</v>
          </cell>
          <cell r="J77" t="str">
            <v>BA0430</v>
          </cell>
          <cell r="K77"/>
          <cell r="L77"/>
          <cell r="M77">
            <v>0</v>
          </cell>
          <cell r="N77">
            <v>0</v>
          </cell>
        </row>
        <row r="78">
          <cell r="H78" t="str">
            <v>305100050101005</v>
          </cell>
          <cell r="I78" t="str">
            <v>Quota capitaria nazionale</v>
          </cell>
          <cell r="J78"/>
          <cell r="K78"/>
          <cell r="L78"/>
          <cell r="M78">
            <v>0</v>
          </cell>
          <cell r="N78">
            <v>0</v>
          </cell>
        </row>
        <row r="79">
          <cell r="H79" t="str">
            <v>305100050101010</v>
          </cell>
          <cell r="I79" t="str">
            <v>Compensi da fondo ponderazione</v>
          </cell>
          <cell r="J79"/>
          <cell r="K79"/>
          <cell r="L79"/>
          <cell r="M79">
            <v>0</v>
          </cell>
          <cell r="N79">
            <v>0</v>
          </cell>
        </row>
        <row r="80">
          <cell r="H80" t="str">
            <v>305100050101015</v>
          </cell>
          <cell r="I80" t="str">
            <v>Compensi da fondo qualità dell'assistenza</v>
          </cell>
          <cell r="J80"/>
          <cell r="K80"/>
          <cell r="L80"/>
          <cell r="M80">
            <v>0</v>
          </cell>
          <cell r="N80">
            <v>0</v>
          </cell>
        </row>
        <row r="81">
          <cell r="H81" t="str">
            <v>305100050101020</v>
          </cell>
          <cell r="I81" t="str">
            <v>Compensi da fondo quota capitaria regionale</v>
          </cell>
          <cell r="J81"/>
          <cell r="K81"/>
          <cell r="L81"/>
          <cell r="M81">
            <v>0</v>
          </cell>
          <cell r="N81">
            <v>0</v>
          </cell>
        </row>
        <row r="82">
          <cell r="H82" t="str">
            <v>305100050101025</v>
          </cell>
          <cell r="I82" t="str">
            <v>Compensi extra derivanti da accordi nazionali</v>
          </cell>
          <cell r="J82"/>
          <cell r="K82"/>
          <cell r="L82"/>
          <cell r="M82">
            <v>0</v>
          </cell>
          <cell r="N82">
            <v>0</v>
          </cell>
        </row>
        <row r="83">
          <cell r="H83" t="str">
            <v>305100050101030</v>
          </cell>
          <cell r="I83" t="str">
            <v>Compensi da accordi regionali</v>
          </cell>
          <cell r="J83"/>
          <cell r="K83"/>
          <cell r="L83"/>
          <cell r="M83">
            <v>0</v>
          </cell>
          <cell r="N83">
            <v>0</v>
          </cell>
        </row>
        <row r="84">
          <cell r="H84" t="str">
            <v>305100050101035</v>
          </cell>
          <cell r="I84" t="str">
            <v>Compensi da accordi aziendali</v>
          </cell>
          <cell r="J84"/>
          <cell r="K84"/>
          <cell r="L84"/>
          <cell r="M84">
            <v>0</v>
          </cell>
          <cell r="N84">
            <v>0</v>
          </cell>
        </row>
        <row r="85">
          <cell r="H85" t="str">
            <v>305100050101040</v>
          </cell>
          <cell r="I85" t="str">
            <v>Premi assicurativi malattia</v>
          </cell>
          <cell r="J85"/>
          <cell r="K85"/>
          <cell r="L85"/>
          <cell r="M85">
            <v>0</v>
          </cell>
          <cell r="N85">
            <v>0</v>
          </cell>
        </row>
        <row r="86">
          <cell r="H86" t="str">
            <v>305100050101045</v>
          </cell>
          <cell r="I86" t="str">
            <v>Formazione</v>
          </cell>
          <cell r="J86"/>
          <cell r="K86"/>
          <cell r="L86"/>
          <cell r="M86">
            <v>0</v>
          </cell>
          <cell r="N86">
            <v>0</v>
          </cell>
        </row>
        <row r="87">
          <cell r="H87" t="str">
            <v>305100050101050</v>
          </cell>
          <cell r="I87" t="str">
            <v>Altre competenze</v>
          </cell>
          <cell r="J87"/>
          <cell r="K87"/>
          <cell r="L87"/>
          <cell r="M87">
            <v>0</v>
          </cell>
          <cell r="N87">
            <v>0</v>
          </cell>
        </row>
        <row r="88">
          <cell r="H88" t="str">
            <v>305100050101055</v>
          </cell>
          <cell r="I88" t="str">
            <v>Oneri sociali</v>
          </cell>
          <cell r="J88"/>
          <cell r="K88"/>
          <cell r="L88"/>
          <cell r="M88">
            <v>0</v>
          </cell>
          <cell r="N88">
            <v>0</v>
          </cell>
        </row>
        <row r="89">
          <cell r="H89">
            <v>0</v>
          </cell>
          <cell r="I89" t="str">
            <v>Costi per assistenza PLS</v>
          </cell>
          <cell r="J89" t="str">
            <v>BA0440</v>
          </cell>
          <cell r="K89"/>
          <cell r="L89"/>
          <cell r="M89">
            <v>0</v>
          </cell>
          <cell r="N89">
            <v>0</v>
          </cell>
        </row>
        <row r="90">
          <cell r="H90" t="str">
            <v>305100050102005</v>
          </cell>
          <cell r="I90" t="str">
            <v>Quota capitaria nazionale</v>
          </cell>
          <cell r="J90"/>
          <cell r="K90"/>
          <cell r="L90"/>
          <cell r="M90">
            <v>0</v>
          </cell>
          <cell r="N90">
            <v>0</v>
          </cell>
        </row>
        <row r="91">
          <cell r="H91" t="str">
            <v>305100050102010</v>
          </cell>
          <cell r="I91" t="str">
            <v>Compensi da fondo ponderazione</v>
          </cell>
          <cell r="J91"/>
          <cell r="K91"/>
          <cell r="L91"/>
          <cell r="M91">
            <v>0</v>
          </cell>
          <cell r="N91">
            <v>0</v>
          </cell>
        </row>
        <row r="92">
          <cell r="H92" t="str">
            <v>305100050102015</v>
          </cell>
          <cell r="I92" t="str">
            <v>Compensi da fondo qualità dell'assistenza</v>
          </cell>
          <cell r="J92"/>
          <cell r="K92"/>
          <cell r="L92"/>
          <cell r="M92">
            <v>0</v>
          </cell>
          <cell r="N92">
            <v>0</v>
          </cell>
        </row>
        <row r="93">
          <cell r="H93" t="str">
            <v>305100050102020</v>
          </cell>
          <cell r="I93" t="str">
            <v>Compensi da fondo quota capitaria regionale</v>
          </cell>
          <cell r="J93"/>
          <cell r="K93"/>
          <cell r="L93"/>
          <cell r="M93">
            <v>0</v>
          </cell>
          <cell r="N93">
            <v>0</v>
          </cell>
        </row>
        <row r="94">
          <cell r="H94" t="str">
            <v>305100050102025</v>
          </cell>
          <cell r="I94" t="str">
            <v>Compensi extra derivanti da accordi nazionali</v>
          </cell>
          <cell r="J94"/>
          <cell r="K94"/>
          <cell r="L94"/>
          <cell r="M94">
            <v>0</v>
          </cell>
          <cell r="N94">
            <v>0</v>
          </cell>
        </row>
        <row r="95">
          <cell r="H95" t="str">
            <v>305100050102030</v>
          </cell>
          <cell r="I95" t="str">
            <v>Compensi da accordi regionali</v>
          </cell>
          <cell r="J95"/>
          <cell r="K95"/>
          <cell r="L95"/>
          <cell r="M95">
            <v>0</v>
          </cell>
          <cell r="N95">
            <v>0</v>
          </cell>
        </row>
        <row r="96">
          <cell r="H96" t="str">
            <v>305100050102035</v>
          </cell>
          <cell r="I96" t="str">
            <v>Compensi da accordi aziendali</v>
          </cell>
          <cell r="J96"/>
          <cell r="K96"/>
          <cell r="L96"/>
          <cell r="M96">
            <v>0</v>
          </cell>
          <cell r="N96">
            <v>0</v>
          </cell>
        </row>
        <row r="97">
          <cell r="H97" t="str">
            <v>305100050102040</v>
          </cell>
          <cell r="I97" t="str">
            <v>Premi assicurativi malattia</v>
          </cell>
          <cell r="J97"/>
          <cell r="K97"/>
          <cell r="L97"/>
          <cell r="M97">
            <v>0</v>
          </cell>
          <cell r="N97">
            <v>0</v>
          </cell>
        </row>
        <row r="98">
          <cell r="H98" t="str">
            <v>305100050102045</v>
          </cell>
          <cell r="I98" t="str">
            <v>Formazione</v>
          </cell>
          <cell r="J98"/>
          <cell r="K98"/>
          <cell r="L98"/>
          <cell r="M98">
            <v>0</v>
          </cell>
          <cell r="N98">
            <v>0</v>
          </cell>
        </row>
        <row r="99">
          <cell r="H99" t="str">
            <v>305100050102050</v>
          </cell>
          <cell r="I99" t="str">
            <v>Altre competenze</v>
          </cell>
          <cell r="J99"/>
          <cell r="K99"/>
          <cell r="L99"/>
          <cell r="M99">
            <v>0</v>
          </cell>
          <cell r="N99">
            <v>0</v>
          </cell>
        </row>
        <row r="100">
          <cell r="H100" t="str">
            <v>305100050102055</v>
          </cell>
          <cell r="I100" t="str">
            <v>Oneri sociali</v>
          </cell>
          <cell r="J100"/>
          <cell r="K100"/>
          <cell r="L100"/>
          <cell r="M100">
            <v>0</v>
          </cell>
          <cell r="N100">
            <v>0</v>
          </cell>
        </row>
        <row r="101">
          <cell r="H101">
            <v>0</v>
          </cell>
          <cell r="I101" t="str">
            <v>Costi per assistenza Continuità assistenziale</v>
          </cell>
          <cell r="J101" t="str">
            <v>BA0450</v>
          </cell>
          <cell r="K101"/>
          <cell r="L101"/>
          <cell r="M101">
            <v>0</v>
          </cell>
          <cell r="N101">
            <v>0</v>
          </cell>
        </row>
        <row r="102">
          <cell r="H102" t="str">
            <v>305100050103005</v>
          </cell>
          <cell r="I102" t="str">
            <v>Compensi fissi  Conv. per ass. guardia medica festiva e notturna</v>
          </cell>
          <cell r="J102"/>
          <cell r="K102"/>
          <cell r="L102"/>
          <cell r="M102">
            <v>0</v>
          </cell>
          <cell r="N102">
            <v>0</v>
          </cell>
        </row>
        <row r="103">
          <cell r="H103" t="str">
            <v>305100050103010</v>
          </cell>
          <cell r="I103" t="str">
            <v>Compensi fissi  Conv. per emergenza sanitaria territoriale</v>
          </cell>
          <cell r="J103"/>
          <cell r="K103"/>
          <cell r="L103"/>
          <cell r="M103">
            <v>0</v>
          </cell>
          <cell r="N103">
            <v>0</v>
          </cell>
        </row>
        <row r="104">
          <cell r="H104" t="str">
            <v>305100050103015</v>
          </cell>
          <cell r="I104" t="str">
            <v>Compensi fissi Conv. per ass. guardia medica turistica</v>
          </cell>
          <cell r="J104"/>
          <cell r="K104"/>
          <cell r="L104"/>
          <cell r="M104">
            <v>0</v>
          </cell>
          <cell r="N104">
            <v>0</v>
          </cell>
        </row>
        <row r="105">
          <cell r="H105" t="str">
            <v>305100050103020</v>
          </cell>
          <cell r="I105" t="str">
            <v>Compensi da accordi regionali Conv. per ass. guardia medica festiva e notturna</v>
          </cell>
          <cell r="J105"/>
          <cell r="K105"/>
          <cell r="L105"/>
          <cell r="M105">
            <v>0</v>
          </cell>
          <cell r="N105">
            <v>0</v>
          </cell>
        </row>
        <row r="106">
          <cell r="H106" t="str">
            <v>305100050103025</v>
          </cell>
          <cell r="I106" t="str">
            <v xml:space="preserve">Compensi da accordi regionali Conv. per emergenza sanitaria territoriale </v>
          </cell>
          <cell r="J106"/>
          <cell r="K106"/>
          <cell r="L106"/>
          <cell r="M106">
            <v>0</v>
          </cell>
          <cell r="N106">
            <v>0</v>
          </cell>
        </row>
        <row r="107">
          <cell r="H107" t="str">
            <v>305100050103030</v>
          </cell>
          <cell r="I107" t="str">
            <v>Compensi da accordi aziendali Conv. per ass. guardia medica festiva e notturna</v>
          </cell>
          <cell r="J107"/>
          <cell r="K107"/>
          <cell r="L107"/>
          <cell r="M107">
            <v>0</v>
          </cell>
          <cell r="N107">
            <v>0</v>
          </cell>
        </row>
        <row r="108">
          <cell r="H108" t="str">
            <v>305100050103035</v>
          </cell>
          <cell r="I108" t="str">
            <v xml:space="preserve">Compensi da accordi aziendali Conv. per emergenza sanitaria territoriale </v>
          </cell>
          <cell r="J108"/>
          <cell r="K108"/>
          <cell r="L108"/>
          <cell r="M108">
            <v>0</v>
          </cell>
          <cell r="N108">
            <v>0</v>
          </cell>
        </row>
        <row r="109">
          <cell r="H109" t="str">
            <v>305100050103040</v>
          </cell>
          <cell r="I109" t="str">
            <v>Altri compensi</v>
          </cell>
          <cell r="J109"/>
          <cell r="K109"/>
          <cell r="L109"/>
          <cell r="M109">
            <v>0</v>
          </cell>
          <cell r="N109">
            <v>0</v>
          </cell>
        </row>
        <row r="110">
          <cell r="H110" t="str">
            <v>305100050103045</v>
          </cell>
          <cell r="I110" t="str">
            <v>Premi assicurativi malattia Conv. per ass. guardia medica festiva e notturna</v>
          </cell>
          <cell r="J110"/>
          <cell r="K110"/>
          <cell r="L110"/>
          <cell r="M110">
            <v>0</v>
          </cell>
          <cell r="N110">
            <v>0</v>
          </cell>
        </row>
        <row r="111">
          <cell r="H111" t="str">
            <v>305100050103050</v>
          </cell>
          <cell r="I111" t="str">
            <v>Premi assicurativi malattia Conv. per emergenza sanitaria territoriale</v>
          </cell>
          <cell r="J111"/>
          <cell r="K111"/>
          <cell r="L111"/>
          <cell r="M111">
            <v>0</v>
          </cell>
          <cell r="N111">
            <v>0</v>
          </cell>
        </row>
        <row r="112">
          <cell r="H112" t="str">
            <v>305100050103055</v>
          </cell>
          <cell r="I112" t="str">
            <v>Premi assicurativi malattia  Conv. per ass. guardia medica turistica</v>
          </cell>
          <cell r="J112"/>
          <cell r="K112"/>
          <cell r="L112"/>
          <cell r="M112">
            <v>0</v>
          </cell>
          <cell r="N112">
            <v>0</v>
          </cell>
        </row>
        <row r="113">
          <cell r="H113" t="str">
            <v>305100050103060</v>
          </cell>
          <cell r="I113" t="str">
            <v>Oneri sociali Conv. per ass. guardia medica festiva e notturna</v>
          </cell>
          <cell r="J113"/>
          <cell r="K113"/>
          <cell r="L113"/>
          <cell r="M113">
            <v>0</v>
          </cell>
          <cell r="N113">
            <v>0</v>
          </cell>
        </row>
        <row r="114">
          <cell r="H114" t="str">
            <v>305100050103065</v>
          </cell>
          <cell r="I114" t="str">
            <v>Oneri sociali Conv. per emergenza sanitaria territoriale</v>
          </cell>
          <cell r="J114"/>
          <cell r="K114"/>
          <cell r="L114"/>
          <cell r="M114">
            <v>0</v>
          </cell>
          <cell r="N114">
            <v>0</v>
          </cell>
        </row>
        <row r="115">
          <cell r="H115" t="str">
            <v>305100050103070</v>
          </cell>
          <cell r="I115" t="str">
            <v>Oneri sociali  Conv. per ass. guardia medica turistica</v>
          </cell>
          <cell r="J115"/>
          <cell r="K115"/>
          <cell r="L115"/>
          <cell r="M115">
            <v>0</v>
          </cell>
          <cell r="N115">
            <v>0</v>
          </cell>
        </row>
        <row r="116">
          <cell r="H116">
            <v>0</v>
          </cell>
          <cell r="I116" t="str">
            <v>Altro (medicina dei servizi, psicologi, medici 118, ecc)</v>
          </cell>
          <cell r="J116" t="str">
            <v>BA0460</v>
          </cell>
          <cell r="K116"/>
          <cell r="L116"/>
          <cell r="M116">
            <v>0</v>
          </cell>
          <cell r="N116">
            <v>0</v>
          </cell>
        </row>
        <row r="117">
          <cell r="H117" t="str">
            <v>305100050104005</v>
          </cell>
          <cell r="I117" t="str">
            <v xml:space="preserve">Compensi fissi </v>
          </cell>
          <cell r="J117"/>
          <cell r="K117"/>
          <cell r="L117"/>
          <cell r="M117">
            <v>0</v>
          </cell>
          <cell r="N117">
            <v>0</v>
          </cell>
        </row>
        <row r="118">
          <cell r="H118" t="str">
            <v>305100050104010</v>
          </cell>
          <cell r="I118" t="str">
            <v>Compensi da fondo ponderazione</v>
          </cell>
          <cell r="J118"/>
          <cell r="K118"/>
          <cell r="L118"/>
          <cell r="M118">
            <v>0</v>
          </cell>
          <cell r="N118">
            <v>0</v>
          </cell>
        </row>
        <row r="119">
          <cell r="H119" t="str">
            <v>305100050104015</v>
          </cell>
          <cell r="I119" t="str">
            <v>Compensi extra derivanti da accordi nazionali</v>
          </cell>
          <cell r="J119"/>
          <cell r="K119"/>
          <cell r="L119"/>
          <cell r="M119">
            <v>0</v>
          </cell>
          <cell r="N119">
            <v>0</v>
          </cell>
        </row>
        <row r="120">
          <cell r="H120" t="str">
            <v>305100050104020</v>
          </cell>
          <cell r="I120" t="str">
            <v>Compensi da accordi regionali</v>
          </cell>
          <cell r="J120"/>
          <cell r="K120"/>
          <cell r="L120"/>
          <cell r="M120">
            <v>0</v>
          </cell>
          <cell r="N120">
            <v>0</v>
          </cell>
        </row>
        <row r="121">
          <cell r="H121" t="str">
            <v>305100050104025</v>
          </cell>
          <cell r="I121" t="str">
            <v>Compensi da accordi aziendali</v>
          </cell>
          <cell r="J121"/>
          <cell r="K121"/>
          <cell r="L121"/>
          <cell r="M121">
            <v>0</v>
          </cell>
          <cell r="N121">
            <v>0</v>
          </cell>
        </row>
        <row r="122">
          <cell r="H122" t="str">
            <v>305100050104030</v>
          </cell>
          <cell r="I122" t="str">
            <v>Altre competenze</v>
          </cell>
          <cell r="J122"/>
          <cell r="K122"/>
          <cell r="L122"/>
          <cell r="M122">
            <v>0</v>
          </cell>
          <cell r="N122">
            <v>0</v>
          </cell>
        </row>
        <row r="123">
          <cell r="H123" t="str">
            <v>305100050104035</v>
          </cell>
          <cell r="I123" t="str">
            <v>Oneri sociali</v>
          </cell>
          <cell r="J123"/>
          <cell r="K123"/>
          <cell r="L123"/>
          <cell r="M123">
            <v>0</v>
          </cell>
          <cell r="N123">
            <v>0</v>
          </cell>
        </row>
        <row r="124">
          <cell r="H124" t="str">
            <v>305100050104040</v>
          </cell>
          <cell r="I124" t="str">
            <v>Medicina fiscale</v>
          </cell>
          <cell r="J124"/>
          <cell r="K124"/>
          <cell r="L124"/>
          <cell r="M124">
            <v>0</v>
          </cell>
          <cell r="N124">
            <v>0</v>
          </cell>
        </row>
        <row r="125">
          <cell r="H125">
            <v>0</v>
          </cell>
          <cell r="I125" t="str">
            <v>- da pubblico (Aziende sanitarie pubbliche della Regione) - Mobilità intraregionale</v>
          </cell>
          <cell r="J125" t="str">
            <v>BA0470</v>
          </cell>
          <cell r="K125" t="str">
            <v>R</v>
          </cell>
          <cell r="L125"/>
          <cell r="M125">
            <v>0</v>
          </cell>
          <cell r="N125">
            <v>0</v>
          </cell>
        </row>
        <row r="126">
          <cell r="H126">
            <v>0</v>
          </cell>
          <cell r="I126" t="str">
            <v>- da pubblico (Aziende sanitarie pubbliche Extraregione) - Mobilità extraregionale</v>
          </cell>
          <cell r="J126" t="str">
            <v>BA0480</v>
          </cell>
          <cell r="K126" t="str">
            <v>S</v>
          </cell>
          <cell r="L126"/>
          <cell r="M126">
            <v>0</v>
          </cell>
          <cell r="N126">
            <v>0</v>
          </cell>
        </row>
        <row r="127">
          <cell r="H127">
            <v>0</v>
          </cell>
          <cell r="I127" t="str">
            <v>Acquisti servizi sanitari per farmaceutica</v>
          </cell>
          <cell r="J127" t="str">
            <v>BA0490</v>
          </cell>
          <cell r="K127"/>
          <cell r="L127"/>
          <cell r="M127">
            <v>0</v>
          </cell>
          <cell r="N127">
            <v>0</v>
          </cell>
        </row>
        <row r="128">
          <cell r="H128">
            <v>0</v>
          </cell>
          <cell r="I128" t="str">
            <v>- da convenzione</v>
          </cell>
          <cell r="J128" t="str">
            <v>BA0500</v>
          </cell>
          <cell r="K128"/>
          <cell r="L128"/>
          <cell r="M128">
            <v>0</v>
          </cell>
          <cell r="N128">
            <v>0</v>
          </cell>
        </row>
        <row r="129">
          <cell r="H129" t="str">
            <v>305100100101000</v>
          </cell>
          <cell r="I129" t="str">
            <v>Prodotti farmaceutici e galenici</v>
          </cell>
          <cell r="J129"/>
          <cell r="K129"/>
          <cell r="L129"/>
          <cell r="M129">
            <v>0</v>
          </cell>
          <cell r="N129">
            <v>0</v>
          </cell>
        </row>
        <row r="130">
          <cell r="H130" t="str">
            <v>305100100102000</v>
          </cell>
          <cell r="I130" t="str">
            <v>Contributi farmacie rurali ed Enpaf</v>
          </cell>
          <cell r="J130"/>
          <cell r="K130"/>
          <cell r="L130"/>
          <cell r="M130">
            <v>0</v>
          </cell>
          <cell r="N130">
            <v>0</v>
          </cell>
        </row>
        <row r="131">
          <cell r="H131" t="str">
            <v>305100100200000</v>
          </cell>
          <cell r="I131" t="str">
            <v>- da pubblico (Aziende sanitarie pubbliche della Regione)- Mobilità intraregionale</v>
          </cell>
          <cell r="J131" t="str">
            <v>BA0510</v>
          </cell>
          <cell r="K131" t="str">
            <v>R</v>
          </cell>
          <cell r="L131"/>
          <cell r="M131">
            <v>0</v>
          </cell>
          <cell r="N131">
            <v>0</v>
          </cell>
        </row>
        <row r="132">
          <cell r="H132" t="str">
            <v>305100100300000</v>
          </cell>
          <cell r="I132" t="str">
            <v>- da pubblico (Extraregione)</v>
          </cell>
          <cell r="J132" t="str">
            <v>BA0520</v>
          </cell>
          <cell r="K132" t="str">
            <v>S</v>
          </cell>
          <cell r="L132"/>
          <cell r="M132">
            <v>0</v>
          </cell>
          <cell r="N132">
            <v>0</v>
          </cell>
        </row>
        <row r="133">
          <cell r="H133">
            <v>0</v>
          </cell>
          <cell r="I133" t="str">
            <v>Acquisti servizi sanitari per assistenza specialistica ambulatoriale</v>
          </cell>
          <cell r="J133" t="str">
            <v>BA0530</v>
          </cell>
          <cell r="K133"/>
          <cell r="L133"/>
          <cell r="M133">
            <v>0</v>
          </cell>
          <cell r="N133">
            <v>0</v>
          </cell>
        </row>
        <row r="134">
          <cell r="H134">
            <v>0</v>
          </cell>
          <cell r="I134" t="str">
            <v>- da pubblico (Aziende sanitarie pubbliche della Regione)</v>
          </cell>
          <cell r="J134" t="str">
            <v>BA0540</v>
          </cell>
          <cell r="K134" t="str">
            <v>R</v>
          </cell>
          <cell r="L134"/>
          <cell r="M134">
            <v>0</v>
          </cell>
          <cell r="N134">
            <v>0</v>
          </cell>
        </row>
        <row r="135">
          <cell r="H135" t="str">
            <v>305100150101000</v>
          </cell>
          <cell r="I135" t="str">
            <v>Acquisto di prestazioni ambulatoriali e diagnostiche regionali</v>
          </cell>
          <cell r="J135"/>
          <cell r="K135" t="str">
            <v>R</v>
          </cell>
          <cell r="L135"/>
          <cell r="M135">
            <v>0</v>
          </cell>
          <cell r="N135">
            <v>0</v>
          </cell>
        </row>
        <row r="136">
          <cell r="H136" t="str">
            <v>305100150102000</v>
          </cell>
          <cell r="I136" t="str">
            <v>Acquisto di prestazioni ambulatoriali e diagnostiche regionali fatturate</v>
          </cell>
          <cell r="J136"/>
          <cell r="K136" t="str">
            <v>R</v>
          </cell>
          <cell r="L136"/>
          <cell r="M136">
            <v>0</v>
          </cell>
          <cell r="N136">
            <v>589</v>
          </cell>
        </row>
        <row r="137">
          <cell r="H137" t="str">
            <v>305100150150000</v>
          </cell>
          <cell r="I137" t="str">
            <v>Prestazioni di pronto soccorso  non seguite da ricovero - da pubblico (Aziende sanitarie pubbliche della Regione)</v>
          </cell>
          <cell r="J137" t="str">
            <v>BA0541</v>
          </cell>
          <cell r="K137" t="str">
            <v>R</v>
          </cell>
          <cell r="L137"/>
          <cell r="M137">
            <v>0</v>
          </cell>
          <cell r="N137">
            <v>0</v>
          </cell>
        </row>
        <row r="138">
          <cell r="H138" t="str">
            <v>305100150200000</v>
          </cell>
          <cell r="I138" t="str">
            <v>- da pubblico (altri soggetti pubbl. della Regione)</v>
          </cell>
          <cell r="J138" t="str">
            <v>BA0550</v>
          </cell>
          <cell r="K138"/>
          <cell r="L138"/>
          <cell r="M138">
            <v>0</v>
          </cell>
          <cell r="N138">
            <v>0</v>
          </cell>
        </row>
        <row r="139">
          <cell r="H139" t="str">
            <v>305100150250000</v>
          </cell>
          <cell r="I139" t="str">
            <v>Prestazioni di pronto soccorso  non seguite da ricovero - da pubblico (altri soggetti pubbl. della Regione)</v>
          </cell>
          <cell r="J139" t="str">
            <v>BA0551</v>
          </cell>
          <cell r="K139"/>
          <cell r="L139"/>
          <cell r="M139">
            <v>0</v>
          </cell>
          <cell r="N139">
            <v>0</v>
          </cell>
        </row>
        <row r="140">
          <cell r="H140">
            <v>0</v>
          </cell>
          <cell r="I140" t="str">
            <v>- da pubblico (Extraregione)</v>
          </cell>
          <cell r="J140" t="str">
            <v>BA0560</v>
          </cell>
          <cell r="K140" t="str">
            <v>S</v>
          </cell>
          <cell r="L140"/>
          <cell r="M140">
            <v>0</v>
          </cell>
          <cell r="N140">
            <v>0</v>
          </cell>
        </row>
        <row r="141">
          <cell r="H141" t="str">
            <v>305100150301000</v>
          </cell>
          <cell r="I141" t="str">
            <v>Acquisto di prestazioni ambulatoriali e diagnostiche extraregione in compensazione</v>
          </cell>
          <cell r="J141"/>
          <cell r="K141" t="str">
            <v>S</v>
          </cell>
          <cell r="L141"/>
          <cell r="M141">
            <v>0</v>
          </cell>
          <cell r="N141">
            <v>0</v>
          </cell>
        </row>
        <row r="142">
          <cell r="H142" t="str">
            <v>305100600301000</v>
          </cell>
          <cell r="I142" t="str">
            <v>Acquisto di prestazioni ambulatoriali e diagnostiche extraregione  fatturate</v>
          </cell>
          <cell r="J142"/>
          <cell r="K142" t="str">
            <v>S</v>
          </cell>
          <cell r="L142"/>
          <cell r="M142">
            <v>0</v>
          </cell>
          <cell r="N142">
            <v>0</v>
          </cell>
        </row>
        <row r="143">
          <cell r="H143" t="str">
            <v>305100150350000</v>
          </cell>
          <cell r="I143" t="str">
            <v>Prestazioni di pronto soccorso  non seguite da ricovero - da pubblico (Extraregione)</v>
          </cell>
          <cell r="J143" t="str">
            <v>BA0561</v>
          </cell>
          <cell r="K143" t="str">
            <v>S</v>
          </cell>
          <cell r="L143"/>
          <cell r="M143">
            <v>0</v>
          </cell>
          <cell r="N143">
            <v>0</v>
          </cell>
        </row>
        <row r="144">
          <cell r="H144">
            <v>0</v>
          </cell>
          <cell r="I144" t="str">
            <v>- da privato - Medici SUMAI</v>
          </cell>
          <cell r="J144" t="str">
            <v>BA0570</v>
          </cell>
          <cell r="K144"/>
          <cell r="L144"/>
          <cell r="M144">
            <v>0</v>
          </cell>
          <cell r="N144">
            <v>0</v>
          </cell>
        </row>
        <row r="145">
          <cell r="H145" t="str">
            <v>305100150401000</v>
          </cell>
          <cell r="I145" t="str">
            <v>Compensi fissi</v>
          </cell>
          <cell r="J145"/>
          <cell r="K145"/>
          <cell r="L145"/>
          <cell r="M145">
            <v>0</v>
          </cell>
          <cell r="N145">
            <v>0</v>
          </cell>
        </row>
        <row r="146">
          <cell r="H146" t="str">
            <v>305100150402000</v>
          </cell>
          <cell r="I146" t="str">
            <v>Compendi da fondo ponderazione</v>
          </cell>
          <cell r="J146"/>
          <cell r="K146"/>
          <cell r="L146"/>
          <cell r="M146">
            <v>0</v>
          </cell>
          <cell r="N146">
            <v>0</v>
          </cell>
        </row>
        <row r="147">
          <cell r="H147" t="str">
            <v>305100150403000</v>
          </cell>
          <cell r="I147" t="str">
            <v>Compensi extra derivanti da accordi nazionali</v>
          </cell>
          <cell r="J147"/>
          <cell r="K147"/>
          <cell r="L147"/>
          <cell r="M147">
            <v>0</v>
          </cell>
          <cell r="N147">
            <v>0</v>
          </cell>
        </row>
        <row r="148">
          <cell r="H148" t="str">
            <v>305100150404000</v>
          </cell>
          <cell r="I148" t="str">
            <v>Compensi da accordi regionali</v>
          </cell>
          <cell r="J148"/>
          <cell r="K148"/>
          <cell r="L148"/>
          <cell r="M148">
            <v>0</v>
          </cell>
          <cell r="N148">
            <v>0</v>
          </cell>
        </row>
        <row r="149">
          <cell r="H149" t="str">
            <v>305100150405000</v>
          </cell>
          <cell r="I149" t="str">
            <v>Compensi da accordi aziendali</v>
          </cell>
          <cell r="J149"/>
          <cell r="K149"/>
          <cell r="L149"/>
          <cell r="M149">
            <v>0</v>
          </cell>
          <cell r="N149">
            <v>0</v>
          </cell>
        </row>
        <row r="150">
          <cell r="H150" t="str">
            <v>305100150406000</v>
          </cell>
          <cell r="I150" t="str">
            <v>Altre competenze</v>
          </cell>
          <cell r="J150"/>
          <cell r="K150"/>
          <cell r="L150"/>
          <cell r="M150">
            <v>0</v>
          </cell>
          <cell r="N150">
            <v>0</v>
          </cell>
        </row>
        <row r="151">
          <cell r="H151" t="str">
            <v>305100150407000</v>
          </cell>
          <cell r="I151" t="str">
            <v>Oneri sociali</v>
          </cell>
          <cell r="J151"/>
          <cell r="K151"/>
          <cell r="L151"/>
          <cell r="M151">
            <v>0</v>
          </cell>
          <cell r="N151">
            <v>0</v>
          </cell>
        </row>
        <row r="152">
          <cell r="H152">
            <v>0</v>
          </cell>
          <cell r="I152" t="str">
            <v>- da privato</v>
          </cell>
          <cell r="J152" t="str">
            <v>BA0580</v>
          </cell>
          <cell r="K152"/>
          <cell r="L152"/>
          <cell r="M152">
            <v>0</v>
          </cell>
          <cell r="N152">
            <v>0</v>
          </cell>
        </row>
        <row r="153">
          <cell r="H153" t="str">
            <v>305100150501000</v>
          </cell>
          <cell r="I153" t="str">
            <v>Servizi sanitari per assistenza specialistica da IRCCS privati e Policlinici privati</v>
          </cell>
          <cell r="J153" t="str">
            <v>BA0590</v>
          </cell>
          <cell r="K153"/>
          <cell r="L153"/>
          <cell r="M153">
            <v>0</v>
          </cell>
          <cell r="N153">
            <v>0</v>
          </cell>
        </row>
        <row r="154">
          <cell r="H154" t="str">
            <v>305100150501500</v>
          </cell>
          <cell r="I154" t="str">
            <v xml:space="preserve"> Servizi sanitari per prestazioni di pronto soccorso non seguite da ricovero - da IRCCS privati e Policlinici privati</v>
          </cell>
          <cell r="J154" t="str">
            <v>BA0591</v>
          </cell>
          <cell r="K154"/>
          <cell r="L154"/>
          <cell r="M154">
            <v>0</v>
          </cell>
          <cell r="N154">
            <v>0</v>
          </cell>
        </row>
        <row r="155">
          <cell r="H155" t="str">
            <v>305100150502000</v>
          </cell>
          <cell r="I155" t="str">
            <v>Servizi sanitari per assistenza specialistica da Ospedali Classificati privati</v>
          </cell>
          <cell r="J155" t="str">
            <v>BA0600</v>
          </cell>
          <cell r="K155"/>
          <cell r="L155"/>
          <cell r="M155">
            <v>0</v>
          </cell>
          <cell r="N155">
            <v>0</v>
          </cell>
        </row>
        <row r="156">
          <cell r="H156" t="str">
            <v>305100150502500</v>
          </cell>
          <cell r="I156" t="str">
            <v>Servizi sanitari per prestazioni di pronto soccorso non seguite da ricovero - da Ospedali Classificati privati</v>
          </cell>
          <cell r="J156" t="str">
            <v>BA0601</v>
          </cell>
          <cell r="K156"/>
          <cell r="L156"/>
          <cell r="M156">
            <v>0</v>
          </cell>
          <cell r="N156">
            <v>0</v>
          </cell>
        </row>
        <row r="157">
          <cell r="H157" t="str">
            <v>305100150503000</v>
          </cell>
          <cell r="I157" t="str">
            <v>Servizi sanitari per assistenza specialistica da Case di Cura private</v>
          </cell>
          <cell r="J157" t="str">
            <v>BA0610</v>
          </cell>
          <cell r="K157"/>
          <cell r="L157"/>
          <cell r="M157">
            <v>0</v>
          </cell>
          <cell r="N157">
            <v>300</v>
          </cell>
        </row>
        <row r="158">
          <cell r="H158" t="str">
            <v>305100150503500</v>
          </cell>
          <cell r="I158" t="str">
            <v>Servizi sanitari per prestazioni di pronto soccorso non seguite da ricovero - da Case di Cura private</v>
          </cell>
          <cell r="J158" t="str">
            <v>BA0611</v>
          </cell>
          <cell r="K158"/>
          <cell r="L158"/>
          <cell r="M158">
            <v>0</v>
          </cell>
          <cell r="N158">
            <v>0</v>
          </cell>
        </row>
        <row r="159">
          <cell r="H159" t="str">
            <v>305100150504000</v>
          </cell>
          <cell r="I159" t="str">
            <v>Servizi sanitari per assistenza specialistica da altri privati</v>
          </cell>
          <cell r="J159" t="str">
            <v>BA0620</v>
          </cell>
          <cell r="K159"/>
          <cell r="L159"/>
          <cell r="M159">
            <v>0</v>
          </cell>
          <cell r="N159">
            <v>0</v>
          </cell>
        </row>
        <row r="160">
          <cell r="H160" t="str">
            <v>305100150504500</v>
          </cell>
          <cell r="I160" t="str">
            <v>Servizi sanitari per prestazioni di pronto soccorso non seguite da ricovero - da altri privati</v>
          </cell>
          <cell r="J160" t="str">
            <v>BA0621</v>
          </cell>
          <cell r="K160"/>
          <cell r="L160"/>
          <cell r="M160">
            <v>0</v>
          </cell>
          <cell r="N160">
            <v>0</v>
          </cell>
        </row>
        <row r="161">
          <cell r="H161" t="str">
            <v>305100150600000</v>
          </cell>
          <cell r="I161" t="str">
            <v>- da privato per cittadini non residenti - Extraregione (mobilità attiva in compensazione)</v>
          </cell>
          <cell r="J161" t="str">
            <v>BA0630</v>
          </cell>
          <cell r="K161"/>
          <cell r="L161"/>
          <cell r="M161">
            <v>0</v>
          </cell>
          <cell r="N161">
            <v>0</v>
          </cell>
        </row>
        <row r="162">
          <cell r="H162" t="str">
            <v>305100150700000</v>
          </cell>
          <cell r="I162" t="str">
            <v>Servizi sanitari per prestazioni di pronto soccorso non seguite da ricovero - da privato per cittadini non residenti - Extraregione (mobilità attiva in compensazione)</v>
          </cell>
          <cell r="J162" t="str">
            <v>BA0631</v>
          </cell>
          <cell r="K162"/>
          <cell r="L162"/>
          <cell r="M162">
            <v>0</v>
          </cell>
          <cell r="N162">
            <v>0</v>
          </cell>
        </row>
        <row r="163">
          <cell r="H163">
            <v>0</v>
          </cell>
          <cell r="I163" t="str">
            <v>Acquisti servizi sanitari per assistenza riabilitativa</v>
          </cell>
          <cell r="J163" t="str">
            <v>BA0640</v>
          </cell>
          <cell r="K163"/>
          <cell r="L163"/>
          <cell r="M163">
            <v>0</v>
          </cell>
          <cell r="N163">
            <v>0</v>
          </cell>
        </row>
        <row r="164">
          <cell r="H164" t="str">
            <v>305100200100000</v>
          </cell>
          <cell r="I164" t="str">
            <v>- da pubblico (Aziende sanitarie pubbliche della Regione)</v>
          </cell>
          <cell r="J164" t="str">
            <v>BA0650</v>
          </cell>
          <cell r="K164" t="str">
            <v>R</v>
          </cell>
          <cell r="L164"/>
          <cell r="M164">
            <v>0</v>
          </cell>
          <cell r="N164">
            <v>0</v>
          </cell>
        </row>
        <row r="165">
          <cell r="H165" t="str">
            <v>305100200200000</v>
          </cell>
          <cell r="I165" t="str">
            <v>- da pubblico (altri soggetti pubbl. della Regione)</v>
          </cell>
          <cell r="J165" t="str">
            <v>BA0660</v>
          </cell>
          <cell r="K165"/>
          <cell r="L165"/>
          <cell r="M165">
            <v>0</v>
          </cell>
          <cell r="N165">
            <v>0</v>
          </cell>
        </row>
        <row r="166">
          <cell r="H166" t="str">
            <v>305100200300000</v>
          </cell>
          <cell r="I166" t="str">
            <v>- da pubblico (Extraregione) non soggetti a compensazione</v>
          </cell>
          <cell r="J166" t="str">
            <v>BA0670</v>
          </cell>
          <cell r="K166" t="str">
            <v>SS</v>
          </cell>
          <cell r="L166"/>
          <cell r="M166">
            <v>0</v>
          </cell>
          <cell r="N166">
            <v>0</v>
          </cell>
        </row>
        <row r="167">
          <cell r="H167">
            <v>0</v>
          </cell>
          <cell r="I167" t="str">
            <v>- da privato (intraregionale)</v>
          </cell>
          <cell r="J167" t="str">
            <v>BA0680</v>
          </cell>
          <cell r="K167"/>
          <cell r="L167"/>
          <cell r="M167">
            <v>0</v>
          </cell>
          <cell r="N167">
            <v>0</v>
          </cell>
        </row>
        <row r="168">
          <cell r="H168" t="str">
            <v>305100200401000</v>
          </cell>
          <cell r="I168" t="str">
            <v>Assistenza riabilitativa ex art.26 L.833/78 - in regime di ricovero</v>
          </cell>
          <cell r="J168"/>
          <cell r="K168"/>
          <cell r="L168"/>
          <cell r="M168">
            <v>0</v>
          </cell>
          <cell r="N168">
            <v>0</v>
          </cell>
        </row>
        <row r="169">
          <cell r="H169" t="str">
            <v>305100200402000</v>
          </cell>
          <cell r="I169" t="str">
            <v>Assistenza riabilitativa ex art.26 L.833/78 - in regime ambulatoriale</v>
          </cell>
          <cell r="J169"/>
          <cell r="K169"/>
          <cell r="L169"/>
          <cell r="M169">
            <v>0</v>
          </cell>
          <cell r="N169">
            <v>0</v>
          </cell>
        </row>
        <row r="170">
          <cell r="H170">
            <v>0</v>
          </cell>
          <cell r="I170" t="str">
            <v>- da privato (extraregionale)</v>
          </cell>
          <cell r="J170" t="str">
            <v>BA0690</v>
          </cell>
          <cell r="K170"/>
          <cell r="L170"/>
          <cell r="M170">
            <v>0</v>
          </cell>
          <cell r="N170">
            <v>0</v>
          </cell>
        </row>
        <row r="171">
          <cell r="H171" t="str">
            <v>305100200501000</v>
          </cell>
          <cell r="I171" t="str">
            <v>Assistenza riabilitativa ex art.26 L.833/78 - in regime di ricovero</v>
          </cell>
          <cell r="J171"/>
          <cell r="K171"/>
          <cell r="L171"/>
          <cell r="M171">
            <v>0</v>
          </cell>
          <cell r="N171">
            <v>0</v>
          </cell>
        </row>
        <row r="172">
          <cell r="H172" t="str">
            <v>305100200502000</v>
          </cell>
          <cell r="I172" t="str">
            <v>Assistenza riabilitativa ex art.26 L.833/78 - in regime ambulatoriale</v>
          </cell>
          <cell r="J172"/>
          <cell r="K172"/>
          <cell r="L172"/>
          <cell r="M172">
            <v>0</v>
          </cell>
          <cell r="N172">
            <v>0</v>
          </cell>
        </row>
        <row r="173">
          <cell r="H173">
            <v>0</v>
          </cell>
          <cell r="I173" t="str">
            <v>Acquisti servizi sanitari per assistenza integrativa</v>
          </cell>
          <cell r="J173" t="str">
            <v>BA0700</v>
          </cell>
          <cell r="K173"/>
          <cell r="L173"/>
          <cell r="M173">
            <v>0</v>
          </cell>
          <cell r="N173">
            <v>0</v>
          </cell>
        </row>
        <row r="174">
          <cell r="H174" t="str">
            <v>305100250100000</v>
          </cell>
          <cell r="I174" t="str">
            <v xml:space="preserve">  da pubblico (Aziende sanitarie pubbliche della Regione)</v>
          </cell>
          <cell r="J174" t="str">
            <v>BA0710</v>
          </cell>
          <cell r="K174" t="str">
            <v>R</v>
          </cell>
          <cell r="L174"/>
          <cell r="M174">
            <v>0</v>
          </cell>
          <cell r="N174">
            <v>0</v>
          </cell>
        </row>
        <row r="175">
          <cell r="H175" t="str">
            <v>305100250200000</v>
          </cell>
          <cell r="I175" t="str">
            <v>- da pubblico (altri soggetti pubbl. della Regione)</v>
          </cell>
          <cell r="J175" t="str">
            <v>BA0720</v>
          </cell>
          <cell r="K175"/>
          <cell r="L175"/>
          <cell r="M175">
            <v>0</v>
          </cell>
          <cell r="N175">
            <v>0</v>
          </cell>
        </row>
        <row r="176">
          <cell r="H176" t="str">
            <v>305100250300000</v>
          </cell>
          <cell r="I176" t="str">
            <v>- da pubblico (Extraregione)</v>
          </cell>
          <cell r="J176" t="str">
            <v>BA0730</v>
          </cell>
          <cell r="K176" t="str">
            <v>S</v>
          </cell>
          <cell r="L176"/>
          <cell r="M176">
            <v>0</v>
          </cell>
          <cell r="N176">
            <v>0</v>
          </cell>
        </row>
        <row r="177">
          <cell r="H177">
            <v>0</v>
          </cell>
          <cell r="I177" t="str">
            <v>- da privato - AFIR</v>
          </cell>
          <cell r="J177" t="str">
            <v>BA0740</v>
          </cell>
          <cell r="K177"/>
          <cell r="L177"/>
          <cell r="M177">
            <v>0</v>
          </cell>
          <cell r="N177">
            <v>0</v>
          </cell>
        </row>
        <row r="178">
          <cell r="H178" t="str">
            <v>305100250401000</v>
          </cell>
          <cell r="I178" t="str">
            <v>AFIR farmacie convenzionate</v>
          </cell>
          <cell r="J178"/>
          <cell r="K178"/>
          <cell r="L178"/>
          <cell r="M178">
            <v>0</v>
          </cell>
          <cell r="N178">
            <v>0</v>
          </cell>
        </row>
        <row r="179">
          <cell r="H179" t="str">
            <v>305100250402000</v>
          </cell>
          <cell r="I179" t="str">
            <v>Fornitura ausilii per incontinenti</v>
          </cell>
          <cell r="J179"/>
          <cell r="K179"/>
          <cell r="L179"/>
          <cell r="M179">
            <v>0</v>
          </cell>
          <cell r="N179">
            <v>0</v>
          </cell>
        </row>
        <row r="180">
          <cell r="H180" t="str">
            <v>305100800402000</v>
          </cell>
          <cell r="I180" t="str">
            <v>Ossigeno terapia domiciliare</v>
          </cell>
          <cell r="J180"/>
          <cell r="K180"/>
          <cell r="L180"/>
          <cell r="M180">
            <v>0</v>
          </cell>
          <cell r="N180">
            <v>0</v>
          </cell>
        </row>
        <row r="181">
          <cell r="H181" t="str">
            <v>305100250409000</v>
          </cell>
          <cell r="I181" t="str">
            <v>AFIR altro</v>
          </cell>
          <cell r="J181"/>
          <cell r="K181"/>
          <cell r="L181"/>
          <cell r="M181">
            <v>0</v>
          </cell>
          <cell r="N181">
            <v>0</v>
          </cell>
        </row>
        <row r="182">
          <cell r="H182">
            <v>0</v>
          </cell>
          <cell r="I182" t="str">
            <v>Acquisti servizi sanitari per assistenza protesica</v>
          </cell>
          <cell r="J182" t="str">
            <v>BA0760</v>
          </cell>
          <cell r="K182" t="str">
            <v>R</v>
          </cell>
          <cell r="L182"/>
          <cell r="M182">
            <v>0</v>
          </cell>
          <cell r="N182">
            <v>0</v>
          </cell>
        </row>
        <row r="183">
          <cell r="H183" t="str">
            <v>305100300100000</v>
          </cell>
          <cell r="I183" t="str">
            <v>- da pubblico (Aziende sanitarie pubbliche della Regione)</v>
          </cell>
          <cell r="J183" t="str">
            <v>BA0760</v>
          </cell>
          <cell r="K183" t="str">
            <v>R</v>
          </cell>
          <cell r="L183"/>
          <cell r="M183">
            <v>0</v>
          </cell>
          <cell r="N183">
            <v>0</v>
          </cell>
        </row>
        <row r="184">
          <cell r="H184" t="str">
            <v>305100300200000</v>
          </cell>
          <cell r="I184" t="str">
            <v>- da pubblico (altri soggetti pubbl. della Regione)</v>
          </cell>
          <cell r="J184" t="str">
            <v>BA0770</v>
          </cell>
          <cell r="K184"/>
          <cell r="L184"/>
          <cell r="M184">
            <v>0</v>
          </cell>
          <cell r="N184">
            <v>0</v>
          </cell>
        </row>
        <row r="185">
          <cell r="H185" t="str">
            <v>305100300300000</v>
          </cell>
          <cell r="I185" t="str">
            <v>- da pubblico (Extraregione)</v>
          </cell>
          <cell r="J185" t="str">
            <v>BA0780</v>
          </cell>
          <cell r="K185" t="str">
            <v>S</v>
          </cell>
          <cell r="L185"/>
          <cell r="M185">
            <v>0</v>
          </cell>
          <cell r="N185">
            <v>0</v>
          </cell>
        </row>
        <row r="186">
          <cell r="H186">
            <v>0</v>
          </cell>
          <cell r="I186" t="str">
            <v>- da privato</v>
          </cell>
          <cell r="J186" t="str">
            <v>BA0790</v>
          </cell>
          <cell r="K186"/>
          <cell r="L186"/>
          <cell r="M186">
            <v>0</v>
          </cell>
          <cell r="N186">
            <v>0</v>
          </cell>
        </row>
        <row r="187">
          <cell r="H187" t="str">
            <v>305100300401000</v>
          </cell>
          <cell r="I187" t="str">
            <v>Assist. Protesica indiretta art. 26, c. 3 L. 833/78 e DM 2/3/84</v>
          </cell>
          <cell r="J187"/>
          <cell r="K187"/>
          <cell r="L187"/>
          <cell r="M187">
            <v>0</v>
          </cell>
          <cell r="N187">
            <v>0</v>
          </cell>
        </row>
        <row r="188">
          <cell r="H188" t="str">
            <v>305100300402000</v>
          </cell>
          <cell r="I188" t="str">
            <v>Servizio supporto gestione assistenza protesica</v>
          </cell>
          <cell r="J188"/>
          <cell r="K188"/>
          <cell r="L188"/>
          <cell r="M188">
            <v>0</v>
          </cell>
          <cell r="N188">
            <v>0</v>
          </cell>
        </row>
        <row r="189">
          <cell r="H189">
            <v>0</v>
          </cell>
          <cell r="I189" t="str">
            <v>Acquisti servizi sanitari per assistenza ospedaliera</v>
          </cell>
          <cell r="J189" t="str">
            <v>BA0800</v>
          </cell>
          <cell r="K189"/>
          <cell r="L189"/>
          <cell r="M189">
            <v>0</v>
          </cell>
          <cell r="N189">
            <v>0</v>
          </cell>
        </row>
        <row r="190">
          <cell r="H190">
            <v>0</v>
          </cell>
          <cell r="I190" t="str">
            <v>- da pubblico (Aziende sanitarie pubbliche della Regione)</v>
          </cell>
          <cell r="J190" t="str">
            <v>BA0810</v>
          </cell>
          <cell r="K190" t="str">
            <v>R</v>
          </cell>
          <cell r="L190"/>
          <cell r="M190">
            <v>0</v>
          </cell>
          <cell r="N190">
            <v>0</v>
          </cell>
        </row>
        <row r="191">
          <cell r="H191" t="str">
            <v>305100350101000</v>
          </cell>
          <cell r="I191" t="str">
            <v>Acquisto di prestazioni in regime di ricovero (DRG) regionali</v>
          </cell>
          <cell r="J191"/>
          <cell r="K191" t="str">
            <v>R</v>
          </cell>
          <cell r="L191"/>
          <cell r="M191">
            <v>0</v>
          </cell>
          <cell r="N191">
            <v>0</v>
          </cell>
        </row>
        <row r="192">
          <cell r="H192" t="str">
            <v>305100350102000</v>
          </cell>
          <cell r="I192" t="str">
            <v>Acquisto di prestazioni fatturate in regime di ricovero regionali</v>
          </cell>
          <cell r="J192"/>
          <cell r="K192" t="str">
            <v>R</v>
          </cell>
          <cell r="L192"/>
          <cell r="M192">
            <v>0</v>
          </cell>
          <cell r="N192">
            <v>0</v>
          </cell>
        </row>
        <row r="193">
          <cell r="H193" t="str">
            <v>305100350200000</v>
          </cell>
          <cell r="I193" t="str">
            <v>- da pubblico (altri soggetti pubbl. della Regione)</v>
          </cell>
          <cell r="J193" t="str">
            <v>BA0820</v>
          </cell>
          <cell r="K193"/>
          <cell r="L193"/>
          <cell r="M193">
            <v>0</v>
          </cell>
          <cell r="N193">
            <v>0</v>
          </cell>
        </row>
        <row r="194">
          <cell r="H194">
            <v>0</v>
          </cell>
          <cell r="I194" t="str">
            <v>- da pubblico (Extraregione)</v>
          </cell>
          <cell r="J194" t="str">
            <v>BA0830</v>
          </cell>
          <cell r="K194" t="str">
            <v>S</v>
          </cell>
          <cell r="L194"/>
          <cell r="M194">
            <v>0</v>
          </cell>
          <cell r="N194">
            <v>0</v>
          </cell>
        </row>
        <row r="195">
          <cell r="H195" t="str">
            <v>305100350300000</v>
          </cell>
          <cell r="I195" t="str">
            <v>Acquisto di prestazioni in regime di ricovero (DRG) extra regionali</v>
          </cell>
          <cell r="J195"/>
          <cell r="K195" t="str">
            <v>S</v>
          </cell>
          <cell r="L195"/>
          <cell r="M195">
            <v>0</v>
          </cell>
          <cell r="N195">
            <v>0</v>
          </cell>
        </row>
        <row r="196">
          <cell r="H196" t="str">
            <v>305100600302000</v>
          </cell>
          <cell r="I196" t="str">
            <v>Acquisto di prestazioni fatturate in regime di ricovero extra regionali</v>
          </cell>
          <cell r="J196"/>
          <cell r="K196" t="str">
            <v>S</v>
          </cell>
          <cell r="L196"/>
          <cell r="M196">
            <v>0</v>
          </cell>
          <cell r="N196">
            <v>0</v>
          </cell>
        </row>
        <row r="197">
          <cell r="H197">
            <v>0</v>
          </cell>
          <cell r="I197" t="str">
            <v>- da privato</v>
          </cell>
          <cell r="J197" t="str">
            <v>BA0840</v>
          </cell>
          <cell r="K197"/>
          <cell r="L197"/>
          <cell r="M197">
            <v>0</v>
          </cell>
          <cell r="N197">
            <v>0</v>
          </cell>
        </row>
        <row r="198">
          <cell r="H198" t="str">
            <v>305100350401000</v>
          </cell>
          <cell r="I198" t="str">
            <v>Servizi sanitari per assistenza ospedaliera da IRCCS privati e Policlinici privati</v>
          </cell>
          <cell r="J198" t="str">
            <v>BA0850</v>
          </cell>
          <cell r="K198"/>
          <cell r="L198"/>
          <cell r="M198">
            <v>0</v>
          </cell>
          <cell r="N198">
            <v>0</v>
          </cell>
        </row>
        <row r="199">
          <cell r="H199" t="str">
            <v>305100350402000</v>
          </cell>
          <cell r="I199" t="str">
            <v>Servizi sanitari per assistenza ospedaliera da Ospedali Classificati privati</v>
          </cell>
          <cell r="J199" t="str">
            <v>BA0860</v>
          </cell>
          <cell r="K199"/>
          <cell r="L199"/>
          <cell r="M199">
            <v>0</v>
          </cell>
          <cell r="N199">
            <v>0</v>
          </cell>
        </row>
        <row r="200">
          <cell r="H200" t="str">
            <v>305100350403000</v>
          </cell>
          <cell r="I200" t="str">
            <v>Servizi sanitari per assistenza ospedaliera da Case di Cura private</v>
          </cell>
          <cell r="J200" t="str">
            <v>BA0870</v>
          </cell>
          <cell r="K200"/>
          <cell r="L200"/>
          <cell r="M200">
            <v>0</v>
          </cell>
          <cell r="N200">
            <v>0</v>
          </cell>
        </row>
        <row r="201">
          <cell r="H201" t="str">
            <v>305100350404000</v>
          </cell>
          <cell r="I201" t="str">
            <v>Servizi sanitari per assistenza ospedaliera da altri privati</v>
          </cell>
          <cell r="J201" t="str">
            <v>BA0880</v>
          </cell>
          <cell r="K201"/>
          <cell r="L201"/>
          <cell r="M201">
            <v>0</v>
          </cell>
          <cell r="N201">
            <v>0</v>
          </cell>
        </row>
        <row r="202">
          <cell r="H202" t="str">
            <v>305100350500000</v>
          </cell>
          <cell r="I202" t="str">
            <v>- da privato per cittadini non residenti - Extraregione (mobilità attiva in compensazione)</v>
          </cell>
          <cell r="J202" t="str">
            <v>BA0890</v>
          </cell>
          <cell r="K202"/>
          <cell r="L202"/>
          <cell r="M202">
            <v>0</v>
          </cell>
          <cell r="N202">
            <v>0</v>
          </cell>
        </row>
        <row r="203">
          <cell r="H203">
            <v>0</v>
          </cell>
          <cell r="I203" t="str">
            <v>Acquisto prestazioni di psichiatria residenziale e semiresidenziale</v>
          </cell>
          <cell r="J203" t="str">
            <v>BA0900</v>
          </cell>
          <cell r="K203"/>
          <cell r="L203"/>
          <cell r="M203">
            <v>0</v>
          </cell>
          <cell r="N203">
            <v>0</v>
          </cell>
        </row>
        <row r="204">
          <cell r="H204" t="str">
            <v>305100400100000</v>
          </cell>
          <cell r="I204" t="str">
            <v>- da pubblico (Aziende sanitarie pubbliche della Regione)</v>
          </cell>
          <cell r="J204" t="str">
            <v>BA0910</v>
          </cell>
          <cell r="K204" t="str">
            <v>R</v>
          </cell>
          <cell r="L204"/>
          <cell r="M204">
            <v>0</v>
          </cell>
          <cell r="N204">
            <v>0</v>
          </cell>
        </row>
        <row r="205">
          <cell r="H205" t="str">
            <v>305100400200000</v>
          </cell>
          <cell r="I205" t="str">
            <v>- da pubblico (altri soggetti pubbl. della Regione)</v>
          </cell>
          <cell r="J205" t="str">
            <v>BA0920</v>
          </cell>
          <cell r="K205"/>
          <cell r="L205"/>
          <cell r="M205">
            <v>0</v>
          </cell>
          <cell r="N205">
            <v>0</v>
          </cell>
        </row>
        <row r="206">
          <cell r="H206" t="str">
            <v>305100400300000</v>
          </cell>
          <cell r="I206" t="str">
            <v>- da pubblico (Extraregione) - non soggette a compensazione</v>
          </cell>
          <cell r="J206" t="str">
            <v>BA0930</v>
          </cell>
          <cell r="K206" t="str">
            <v>SS</v>
          </cell>
          <cell r="L206"/>
          <cell r="M206">
            <v>0</v>
          </cell>
          <cell r="N206">
            <v>0</v>
          </cell>
        </row>
        <row r="207">
          <cell r="H207" t="str">
            <v>305100400400000</v>
          </cell>
          <cell r="I207" t="str">
            <v>- da privato (intraregionale)</v>
          </cell>
          <cell r="J207" t="str">
            <v>BA0940</v>
          </cell>
          <cell r="K207"/>
          <cell r="L207"/>
          <cell r="M207">
            <v>0</v>
          </cell>
          <cell r="N207">
            <v>0</v>
          </cell>
        </row>
        <row r="208">
          <cell r="H208" t="str">
            <v>305100400500000</v>
          </cell>
          <cell r="I208" t="str">
            <v>- da privato (extraregionale)</v>
          </cell>
          <cell r="J208" t="str">
            <v>BA0950</v>
          </cell>
          <cell r="K208"/>
          <cell r="L208"/>
          <cell r="M208">
            <v>0</v>
          </cell>
          <cell r="N208">
            <v>0</v>
          </cell>
        </row>
        <row r="209">
          <cell r="H209">
            <v>0</v>
          </cell>
          <cell r="I209" t="str">
            <v>Acquisto prestazioni di distribuzione farmaci File F</v>
          </cell>
          <cell r="J209" t="str">
            <v>BA0960</v>
          </cell>
          <cell r="K209"/>
          <cell r="L209"/>
          <cell r="M209">
            <v>0</v>
          </cell>
          <cell r="N209">
            <v>0</v>
          </cell>
        </row>
        <row r="210">
          <cell r="H210">
            <v>0</v>
          </cell>
          <cell r="I210" t="str">
            <v>- da pubblico (Aziende sanitarie pubbliche della Regione) - Mobilità intraregionale</v>
          </cell>
          <cell r="J210" t="str">
            <v>BA0970</v>
          </cell>
          <cell r="K210" t="str">
            <v>R</v>
          </cell>
          <cell r="L210"/>
          <cell r="M210">
            <v>0</v>
          </cell>
          <cell r="N210">
            <v>0</v>
          </cell>
        </row>
        <row r="211">
          <cell r="H211" t="str">
            <v>305100450101000</v>
          </cell>
          <cell r="I211" t="str">
            <v>Rimborso costo farmaci</v>
          </cell>
          <cell r="J211"/>
          <cell r="K211" t="str">
            <v>R</v>
          </cell>
          <cell r="L211"/>
          <cell r="M211">
            <v>0</v>
          </cell>
          <cell r="N211">
            <v>0</v>
          </cell>
        </row>
        <row r="212">
          <cell r="H212" t="str">
            <v>305100450102000</v>
          </cell>
          <cell r="I212" t="str">
            <v>Servizio di distribuzione</v>
          </cell>
          <cell r="J212"/>
          <cell r="K212" t="str">
            <v>R</v>
          </cell>
          <cell r="L212"/>
          <cell r="M212">
            <v>0</v>
          </cell>
          <cell r="N212">
            <v>0</v>
          </cell>
        </row>
        <row r="213">
          <cell r="H213" t="str">
            <v>305100450200000</v>
          </cell>
          <cell r="I213" t="str">
            <v>- da pubblico (altri soggetti pubbl. della Regione)</v>
          </cell>
          <cell r="J213" t="str">
            <v>BA0980</v>
          </cell>
          <cell r="K213"/>
          <cell r="L213"/>
          <cell r="M213">
            <v>0</v>
          </cell>
          <cell r="N213">
            <v>0</v>
          </cell>
        </row>
        <row r="214">
          <cell r="H214" t="str">
            <v>305100450300000</v>
          </cell>
          <cell r="I214" t="str">
            <v>- da pubblico (Extraregione)</v>
          </cell>
          <cell r="J214" t="str">
            <v>BA0990</v>
          </cell>
          <cell r="K214" t="str">
            <v>S</v>
          </cell>
          <cell r="L214"/>
          <cell r="M214">
            <v>0</v>
          </cell>
          <cell r="N214">
            <v>0</v>
          </cell>
        </row>
        <row r="215">
          <cell r="H215">
            <v>0</v>
          </cell>
          <cell r="I215" t="str">
            <v>- da privato (intraregionale)</v>
          </cell>
          <cell r="J215" t="str">
            <v>BA1000</v>
          </cell>
          <cell r="K215"/>
          <cell r="L215"/>
          <cell r="M215">
            <v>0</v>
          </cell>
          <cell r="N215">
            <v>0</v>
          </cell>
        </row>
        <row r="216">
          <cell r="H216" t="str">
            <v>305100450401000</v>
          </cell>
          <cell r="I216" t="str">
            <v>Compenso distribuzione per conto (DPC)</v>
          </cell>
          <cell r="J216"/>
          <cell r="K216"/>
          <cell r="L216"/>
          <cell r="M216">
            <v>0</v>
          </cell>
          <cell r="N216">
            <v>0</v>
          </cell>
        </row>
        <row r="217">
          <cell r="H217" t="str">
            <v>305100450409000</v>
          </cell>
          <cell r="I217" t="str">
            <v>Altro</v>
          </cell>
          <cell r="J217"/>
          <cell r="K217"/>
          <cell r="L217"/>
          <cell r="M217">
            <v>0</v>
          </cell>
          <cell r="N217">
            <v>0</v>
          </cell>
        </row>
        <row r="218">
          <cell r="H218" t="str">
            <v>305100450500000</v>
          </cell>
          <cell r="I218" t="str">
            <v>- da privato (extraregionale)</v>
          </cell>
          <cell r="J218" t="str">
            <v>BA1010</v>
          </cell>
          <cell r="K218"/>
          <cell r="L218"/>
          <cell r="M218">
            <v>0</v>
          </cell>
          <cell r="N218">
            <v>0</v>
          </cell>
        </row>
        <row r="219">
          <cell r="H219" t="str">
            <v>305100450600000</v>
          </cell>
          <cell r="I219" t="str">
            <v>- da privato per cittadini non residenti - Extraregione (mobilità attiva in compensazione)</v>
          </cell>
          <cell r="J219" t="str">
            <v>BA1020</v>
          </cell>
          <cell r="K219"/>
          <cell r="L219"/>
          <cell r="M219">
            <v>0</v>
          </cell>
          <cell r="N219">
            <v>0</v>
          </cell>
        </row>
        <row r="220">
          <cell r="H220">
            <v>0</v>
          </cell>
          <cell r="I220" t="str">
            <v>Acquisto prestazioni termali in convenzione</v>
          </cell>
          <cell r="J220" t="str">
            <v>BA1030</v>
          </cell>
          <cell r="K220"/>
          <cell r="L220"/>
          <cell r="M220">
            <v>0</v>
          </cell>
          <cell r="N220">
            <v>0</v>
          </cell>
        </row>
        <row r="221">
          <cell r="H221" t="str">
            <v>305100500100000</v>
          </cell>
          <cell r="I221" t="str">
            <v>- da pubblico (Aziende sanitarie pubbliche della Regione) - Mobilità intraregionale</v>
          </cell>
          <cell r="J221" t="str">
            <v>BA1040</v>
          </cell>
          <cell r="K221" t="str">
            <v>R</v>
          </cell>
          <cell r="L221"/>
          <cell r="M221">
            <v>0</v>
          </cell>
          <cell r="N221">
            <v>0</v>
          </cell>
        </row>
        <row r="222">
          <cell r="H222" t="str">
            <v>305100500200000</v>
          </cell>
          <cell r="I222" t="str">
            <v>- da pubblico (altri soggetti pubbl. della Regione)</v>
          </cell>
          <cell r="J222" t="str">
            <v>BA1050</v>
          </cell>
          <cell r="K222"/>
          <cell r="L222"/>
          <cell r="M222">
            <v>0</v>
          </cell>
          <cell r="N222">
            <v>0</v>
          </cell>
        </row>
        <row r="223">
          <cell r="H223" t="str">
            <v>305100500300000</v>
          </cell>
          <cell r="I223" t="str">
            <v>- da pubblico (Extraregione)</v>
          </cell>
          <cell r="J223" t="str">
            <v>BA1060</v>
          </cell>
          <cell r="K223" t="str">
            <v>S</v>
          </cell>
          <cell r="L223"/>
          <cell r="M223">
            <v>0</v>
          </cell>
          <cell r="N223">
            <v>0</v>
          </cell>
        </row>
        <row r="224">
          <cell r="H224" t="str">
            <v>305100500400000</v>
          </cell>
          <cell r="I224" t="str">
            <v>- da privato</v>
          </cell>
          <cell r="J224" t="str">
            <v>BA1070</v>
          </cell>
          <cell r="K224"/>
          <cell r="L224"/>
          <cell r="M224">
            <v>0</v>
          </cell>
          <cell r="N224">
            <v>0</v>
          </cell>
        </row>
        <row r="225">
          <cell r="H225" t="str">
            <v>305100500500000</v>
          </cell>
          <cell r="I225" t="str">
            <v>- da privato per cittadini non residenti - Extraregione (mobilità attiva in compensazione)</v>
          </cell>
          <cell r="J225" t="str">
            <v>BA1080</v>
          </cell>
          <cell r="K225"/>
          <cell r="L225"/>
          <cell r="M225">
            <v>0</v>
          </cell>
          <cell r="N225">
            <v>0</v>
          </cell>
        </row>
        <row r="226">
          <cell r="H226">
            <v>0</v>
          </cell>
          <cell r="I226" t="str">
            <v>Acquisto prestazioni di trasporto sanitario</v>
          </cell>
          <cell r="J226" t="str">
            <v>BA1090</v>
          </cell>
          <cell r="K226"/>
          <cell r="L226"/>
          <cell r="M226">
            <v>0</v>
          </cell>
          <cell r="N226">
            <v>0</v>
          </cell>
        </row>
        <row r="227">
          <cell r="H227" t="str">
            <v>305100550100000</v>
          </cell>
          <cell r="I227" t="str">
            <v>- da pubblico (Aziende sanitarie pubbliche della Regione) - Mobilità intraregionale</v>
          </cell>
          <cell r="J227" t="str">
            <v>BA1100</v>
          </cell>
          <cell r="K227" t="str">
            <v>R</v>
          </cell>
          <cell r="L227"/>
          <cell r="M227">
            <v>0</v>
          </cell>
          <cell r="N227">
            <v>0</v>
          </cell>
        </row>
        <row r="228">
          <cell r="H228" t="str">
            <v>305100550200000</v>
          </cell>
          <cell r="I228" t="str">
            <v>- da pubblico (altri soggetti pubbl. della Regione)</v>
          </cell>
          <cell r="J228" t="str">
            <v>BA1110</v>
          </cell>
          <cell r="K228"/>
          <cell r="L228"/>
          <cell r="M228">
            <v>0</v>
          </cell>
          <cell r="N228">
            <v>0</v>
          </cell>
        </row>
        <row r="229">
          <cell r="H229" t="str">
            <v>305100550300000</v>
          </cell>
          <cell r="I229" t="str">
            <v>- da pubblico (Extraregione)</v>
          </cell>
          <cell r="J229" t="str">
            <v>BA1120</v>
          </cell>
          <cell r="K229" t="str">
            <v>S</v>
          </cell>
          <cell r="L229"/>
          <cell r="M229">
            <v>0</v>
          </cell>
          <cell r="N229">
            <v>0</v>
          </cell>
        </row>
        <row r="230">
          <cell r="H230">
            <v>0</v>
          </cell>
          <cell r="I230" t="str">
            <v>- da privato</v>
          </cell>
          <cell r="J230" t="str">
            <v>BA1130</v>
          </cell>
          <cell r="K230"/>
          <cell r="L230"/>
          <cell r="M230">
            <v>0</v>
          </cell>
          <cell r="N230">
            <v>0</v>
          </cell>
        </row>
        <row r="231">
          <cell r="H231" t="str">
            <v>305100550401000</v>
          </cell>
          <cell r="I231" t="str">
            <v>Trasporti primari (emergenza)</v>
          </cell>
          <cell r="J231"/>
          <cell r="K231"/>
          <cell r="L231"/>
          <cell r="M231">
            <v>0</v>
          </cell>
          <cell r="N231">
            <v>0</v>
          </cell>
        </row>
        <row r="232">
          <cell r="H232" t="str">
            <v>305100550402000</v>
          </cell>
          <cell r="I232" t="str">
            <v>Trasporti secondari</v>
          </cell>
          <cell r="J232"/>
          <cell r="K232"/>
          <cell r="L232"/>
          <cell r="M232">
            <v>0</v>
          </cell>
          <cell r="N232">
            <v>0</v>
          </cell>
        </row>
        <row r="233">
          <cell r="H233" t="str">
            <v>305100550403000</v>
          </cell>
          <cell r="I233" t="str">
            <v>Elisoccorso</v>
          </cell>
          <cell r="J233"/>
          <cell r="K233"/>
          <cell r="L233"/>
          <cell r="M233">
            <v>0</v>
          </cell>
          <cell r="N233">
            <v>0</v>
          </cell>
        </row>
        <row r="234">
          <cell r="H234" t="str">
            <v>305100550404000</v>
          </cell>
          <cell r="I234" t="str">
            <v>Trasporti nefropatici</v>
          </cell>
          <cell r="J234"/>
          <cell r="K234"/>
          <cell r="L234"/>
          <cell r="M234">
            <v>0</v>
          </cell>
          <cell r="N234">
            <v>0</v>
          </cell>
        </row>
        <row r="235">
          <cell r="H235">
            <v>0</v>
          </cell>
          <cell r="I235" t="str">
            <v>Acquisto prestazioni Socio-Sanitarie a rilevanza sanitaria</v>
          </cell>
          <cell r="J235" t="str">
            <v>BA1140</v>
          </cell>
          <cell r="K235"/>
          <cell r="L235"/>
          <cell r="M235">
            <v>0</v>
          </cell>
          <cell r="N235">
            <v>0</v>
          </cell>
        </row>
        <row r="236">
          <cell r="H236">
            <v>0</v>
          </cell>
          <cell r="I236" t="str">
            <v>- da pubblico (Aziende sanitarie pubbliche della Regione) - Mobilità intraregionale</v>
          </cell>
          <cell r="J236" t="str">
            <v>BA1150</v>
          </cell>
          <cell r="K236" t="str">
            <v>R</v>
          </cell>
          <cell r="L236"/>
          <cell r="M236">
            <v>0</v>
          </cell>
          <cell r="N236">
            <v>0</v>
          </cell>
        </row>
        <row r="237">
          <cell r="H237" t="str">
            <v>305100600101000</v>
          </cell>
          <cell r="I237" t="str">
            <v>Assistenza domiciliare integrata (ADI)</v>
          </cell>
          <cell r="J237" t="str">
            <v>BA1151</v>
          </cell>
          <cell r="K237" t="str">
            <v>R</v>
          </cell>
          <cell r="L237"/>
          <cell r="M237">
            <v>0</v>
          </cell>
          <cell r="N237">
            <v>0</v>
          </cell>
        </row>
        <row r="238">
          <cell r="H238" t="str">
            <v>305100600102000</v>
          </cell>
          <cell r="I238" t="str">
            <v xml:space="preserve"> Altre prestazioni socio-sanitarie a rilevanza sanitaria</v>
          </cell>
          <cell r="J238" t="str">
            <v>BA1152</v>
          </cell>
          <cell r="K238" t="str">
            <v>R</v>
          </cell>
          <cell r="L238"/>
          <cell r="M238">
            <v>0</v>
          </cell>
          <cell r="N238">
            <v>0</v>
          </cell>
        </row>
        <row r="239">
          <cell r="H239">
            <v>0</v>
          </cell>
          <cell r="I239" t="str">
            <v>- da pubblico (altri soggetti pubblici della Regione)</v>
          </cell>
          <cell r="J239" t="str">
            <v>BA1160</v>
          </cell>
          <cell r="K239"/>
          <cell r="L239"/>
          <cell r="M239">
            <v>0</v>
          </cell>
          <cell r="N239">
            <v>0</v>
          </cell>
        </row>
        <row r="240">
          <cell r="H240" t="str">
            <v>305100600201000</v>
          </cell>
          <cell r="I240" t="str">
            <v>RSA esterne</v>
          </cell>
          <cell r="J240"/>
          <cell r="K240"/>
          <cell r="L240"/>
          <cell r="M240">
            <v>0</v>
          </cell>
          <cell r="N240">
            <v>0</v>
          </cell>
        </row>
        <row r="241">
          <cell r="H241" t="str">
            <v>305100600202000</v>
          </cell>
          <cell r="I241" t="str">
            <v>Rimborso per assistenza sanitaria in strutture residenziali e semi residenziali per anziani</v>
          </cell>
          <cell r="J241"/>
          <cell r="K241"/>
          <cell r="L241"/>
          <cell r="M241">
            <v>0</v>
          </cell>
          <cell r="N241">
            <v>0</v>
          </cell>
        </row>
        <row r="242">
          <cell r="H242" t="str">
            <v>305100600203000</v>
          </cell>
          <cell r="I242" t="str">
            <v>Abbattimento rette anziani non autosufficienti</v>
          </cell>
          <cell r="J242"/>
          <cell r="K242"/>
          <cell r="L242"/>
          <cell r="M242">
            <v>0</v>
          </cell>
          <cell r="N242">
            <v>0</v>
          </cell>
        </row>
        <row r="243">
          <cell r="H243" t="str">
            <v>305100600209000</v>
          </cell>
          <cell r="I243" t="str">
            <v>Altre prestazioni  da pubblico (altri soggetti pubblici della Regione)</v>
          </cell>
          <cell r="J243"/>
          <cell r="K243"/>
          <cell r="L243"/>
          <cell r="M243">
            <v>0</v>
          </cell>
          <cell r="N243">
            <v>0</v>
          </cell>
        </row>
        <row r="244">
          <cell r="H244" t="str">
            <v>305100600250000</v>
          </cell>
          <cell r="I244" t="str">
            <v xml:space="preserve"> - da pubblico  (Extraregione) - Acquisto di Altre prestazioni sociosanitarie a rilevanza sanitaria erogate a soggetti pubblici Extraregione</v>
          </cell>
          <cell r="J244" t="str">
            <v>BA1161</v>
          </cell>
          <cell r="K244" t="str">
            <v>S</v>
          </cell>
          <cell r="L244"/>
          <cell r="M244">
            <v>0</v>
          </cell>
          <cell r="N244">
            <v>0</v>
          </cell>
        </row>
        <row r="245">
          <cell r="H245" t="str">
            <v>305100600300000</v>
          </cell>
          <cell r="I245" t="str">
            <v>- da pubblico (Extraregione) non soggette a compensazione</v>
          </cell>
          <cell r="J245" t="str">
            <v>BA1170</v>
          </cell>
          <cell r="K245" t="str">
            <v>SS</v>
          </cell>
          <cell r="L245"/>
          <cell r="M245">
            <v>0</v>
          </cell>
          <cell r="N245">
            <v>0</v>
          </cell>
        </row>
        <row r="246">
          <cell r="H246">
            <v>0</v>
          </cell>
          <cell r="I246" t="str">
            <v>- da privato (intraregionale)</v>
          </cell>
          <cell r="J246" t="str">
            <v>BA1180</v>
          </cell>
          <cell r="K246"/>
          <cell r="L246"/>
          <cell r="M246">
            <v>0</v>
          </cell>
          <cell r="N246">
            <v>0</v>
          </cell>
        </row>
        <row r="247">
          <cell r="H247" t="str">
            <v>305100600401000</v>
          </cell>
          <cell r="I247" t="str">
            <v>Conv. per ass. ostetrica ed infermieristica</v>
          </cell>
          <cell r="J247"/>
          <cell r="K247"/>
          <cell r="L247"/>
          <cell r="M247">
            <v>0</v>
          </cell>
          <cell r="N247">
            <v>0</v>
          </cell>
        </row>
        <row r="248">
          <cell r="H248" t="str">
            <v>305100600402000</v>
          </cell>
          <cell r="I248" t="str">
            <v>Conv. per ass. domiciliare -ADI</v>
          </cell>
          <cell r="J248"/>
          <cell r="K248"/>
          <cell r="L248"/>
          <cell r="M248">
            <v>0</v>
          </cell>
          <cell r="N248">
            <v>0</v>
          </cell>
        </row>
        <row r="249">
          <cell r="H249" t="str">
            <v>305100600403000</v>
          </cell>
          <cell r="I249" t="str">
            <v>RSA esterne</v>
          </cell>
          <cell r="J249"/>
          <cell r="K249"/>
          <cell r="L249"/>
          <cell r="M249">
            <v>0</v>
          </cell>
          <cell r="N249">
            <v>0</v>
          </cell>
        </row>
        <row r="250">
          <cell r="H250" t="str">
            <v>305100600404000</v>
          </cell>
          <cell r="I250" t="str">
            <v>Rimborso per assistenza sanitaria in strutture residenziali e semi residenziali per anziani</v>
          </cell>
          <cell r="J250"/>
          <cell r="K250"/>
          <cell r="L250"/>
          <cell r="M250">
            <v>0</v>
          </cell>
          <cell r="N250">
            <v>0</v>
          </cell>
        </row>
        <row r="251">
          <cell r="H251" t="str">
            <v>305100600405000</v>
          </cell>
          <cell r="I251" t="str">
            <v>Abbattimento rette anziani non autosufficienti</v>
          </cell>
          <cell r="J251"/>
          <cell r="K251"/>
          <cell r="L251"/>
          <cell r="M251">
            <v>0</v>
          </cell>
          <cell r="N251">
            <v>0</v>
          </cell>
        </row>
        <row r="252">
          <cell r="H252" t="str">
            <v>305100600406000</v>
          </cell>
          <cell r="I252" t="str">
            <v>Assist. riabilitativa residenziale e integrativa territoriale per tossicodipendenti</v>
          </cell>
          <cell r="J252"/>
          <cell r="K252"/>
          <cell r="L252"/>
          <cell r="M252">
            <v>0</v>
          </cell>
          <cell r="N252">
            <v>0</v>
          </cell>
        </row>
        <row r="253">
          <cell r="H253" t="str">
            <v>305100600407000</v>
          </cell>
          <cell r="I253" t="str">
            <v>Convenzioni per attività di consultorio familiare</v>
          </cell>
          <cell r="J253"/>
          <cell r="K253"/>
          <cell r="L253"/>
          <cell r="M253">
            <v>0</v>
          </cell>
          <cell r="N253">
            <v>0</v>
          </cell>
        </row>
        <row r="254">
          <cell r="H254" t="str">
            <v>305100600409000</v>
          </cell>
          <cell r="I254" t="str">
            <v>Altre prestazioni da privato (intraregionale)</v>
          </cell>
          <cell r="J254"/>
          <cell r="K254"/>
          <cell r="L254"/>
          <cell r="M254">
            <v>0</v>
          </cell>
          <cell r="N254">
            <v>0</v>
          </cell>
        </row>
        <row r="255">
          <cell r="H255">
            <v>0</v>
          </cell>
          <cell r="I255" t="str">
            <v>- da privato (extraregionale)</v>
          </cell>
          <cell r="J255" t="str">
            <v>BA1190</v>
          </cell>
          <cell r="K255"/>
          <cell r="L255"/>
          <cell r="M255">
            <v>0</v>
          </cell>
          <cell r="N255">
            <v>0</v>
          </cell>
        </row>
        <row r="256">
          <cell r="H256" t="str">
            <v>305100600501000</v>
          </cell>
          <cell r="I256" t="str">
            <v>Assist. riabilitativa residenziale e integrativa territoriale per tossicodipendenti</v>
          </cell>
          <cell r="J256"/>
          <cell r="K256"/>
          <cell r="L256"/>
          <cell r="M256">
            <v>0</v>
          </cell>
          <cell r="N256">
            <v>0</v>
          </cell>
        </row>
        <row r="257">
          <cell r="H257" t="str">
            <v>305100600509000</v>
          </cell>
          <cell r="I257" t="str">
            <v>Altre prestazioni  da privato (extraregionale)</v>
          </cell>
          <cell r="J257"/>
          <cell r="K257"/>
          <cell r="L257"/>
          <cell r="M257">
            <v>0</v>
          </cell>
          <cell r="N257">
            <v>0</v>
          </cell>
        </row>
        <row r="258">
          <cell r="H258">
            <v>0</v>
          </cell>
          <cell r="I258" t="str">
            <v>Compartecipazione al personale per att. libero-prof. (intramoenia)</v>
          </cell>
          <cell r="J258" t="str">
            <v>BA1200</v>
          </cell>
          <cell r="K258"/>
          <cell r="L258"/>
          <cell r="M258">
            <v>0</v>
          </cell>
          <cell r="N258">
            <v>0</v>
          </cell>
        </row>
        <row r="259">
          <cell r="H259" t="str">
            <v>305100650100000</v>
          </cell>
          <cell r="I259" t="str">
            <v>Compartecipazione al personale per att. libero professionale intramoenia - Area ospedaliera</v>
          </cell>
          <cell r="J259" t="str">
            <v>BA1210</v>
          </cell>
          <cell r="K259"/>
          <cell r="L259"/>
          <cell r="M259">
            <v>0</v>
          </cell>
          <cell r="N259">
            <v>0</v>
          </cell>
        </row>
        <row r="260">
          <cell r="H260" t="str">
            <v>305100650200000</v>
          </cell>
          <cell r="I260" t="str">
            <v>Compartecipazione al personale per att. libero professionale intramoenia- Area specialistica</v>
          </cell>
          <cell r="J260" t="str">
            <v>BA1220</v>
          </cell>
          <cell r="K260"/>
          <cell r="L260"/>
          <cell r="M260">
            <v>0</v>
          </cell>
          <cell r="N260">
            <v>0</v>
          </cell>
        </row>
        <row r="261">
          <cell r="H261" t="str">
            <v>305100650300000</v>
          </cell>
          <cell r="I261" t="str">
            <v>Compartecipazione al personale per att. libero professionale intramoenia - Area sanità pubblica</v>
          </cell>
          <cell r="J261" t="str">
            <v>BA1230</v>
          </cell>
          <cell r="K261"/>
          <cell r="L261"/>
          <cell r="M261">
            <v>0</v>
          </cell>
          <cell r="N261">
            <v>0</v>
          </cell>
        </row>
        <row r="262">
          <cell r="H262">
            <v>0</v>
          </cell>
          <cell r="I262" t="str">
            <v>Compartecipazione al personale per att. libero professionale intramoenia - Consulenze (ex art. 55 c.1 lett. c), d) ed ex Art. 57-58)</v>
          </cell>
          <cell r="J262" t="str">
            <v>BA1240</v>
          </cell>
          <cell r="K262"/>
          <cell r="L262"/>
          <cell r="M262">
            <v>0</v>
          </cell>
          <cell r="N262">
            <v>0</v>
          </cell>
        </row>
        <row r="263">
          <cell r="H263" t="str">
            <v>305100650401000</v>
          </cell>
          <cell r="I263" t="str">
            <v>Consulenze a favore di terzi, rimborsate Dirigenza medica e veterinaria</v>
          </cell>
          <cell r="J263"/>
          <cell r="K263"/>
          <cell r="L263"/>
          <cell r="M263">
            <v>0</v>
          </cell>
          <cell r="N263">
            <v>0</v>
          </cell>
        </row>
        <row r="264">
          <cell r="H264" t="str">
            <v>305100650402000</v>
          </cell>
          <cell r="I264" t="str">
            <v>Consulenze a favore di terzi, rimborsate Dirigenza sanitaria e delle professioni sanitarie</v>
          </cell>
          <cell r="J264"/>
          <cell r="K264"/>
          <cell r="L264"/>
          <cell r="M264">
            <v>0</v>
          </cell>
          <cell r="N264">
            <v>0</v>
          </cell>
        </row>
        <row r="265">
          <cell r="H265" t="str">
            <v>305100650403000</v>
          </cell>
          <cell r="I265" t="str">
            <v>Consulenze a favore di terzi, rimborsate Dirigenza medica universitaria</v>
          </cell>
          <cell r="J265"/>
          <cell r="K265"/>
          <cell r="L265"/>
          <cell r="M265">
            <v>0</v>
          </cell>
          <cell r="N265">
            <v>0</v>
          </cell>
        </row>
        <row r="266">
          <cell r="H266" t="str">
            <v>305100650409000</v>
          </cell>
          <cell r="I266" t="str">
            <v>Oneri su compartecipazione al  personale per att. libero  professionale intramoenia - Altro</v>
          </cell>
          <cell r="J266"/>
          <cell r="K266"/>
          <cell r="L266"/>
          <cell r="M266">
            <v>0</v>
          </cell>
          <cell r="N266">
            <v>0</v>
          </cell>
        </row>
        <row r="267">
          <cell r="H267">
            <v>0</v>
          </cell>
          <cell r="I267" t="str">
            <v>Compartecipazione al personale per att. libero professionale intramoenia - Consulenze (ex art. 55 c.1 lett. c), d) ed ex Art. 57-58) (Aziende sanitarie pubbliche della Regione)</v>
          </cell>
          <cell r="J267" t="str">
            <v>BA1250</v>
          </cell>
          <cell r="K267" t="str">
            <v>R</v>
          </cell>
          <cell r="L267"/>
          <cell r="M267">
            <v>0</v>
          </cell>
          <cell r="N267">
            <v>0</v>
          </cell>
        </row>
        <row r="268">
          <cell r="H268" t="str">
            <v>305100650501000</v>
          </cell>
          <cell r="I268" t="str">
            <v>Consulenze a favore di terzi, rimborsate Dirigenza medica e veterinaria</v>
          </cell>
          <cell r="J268"/>
          <cell r="K268" t="str">
            <v>R</v>
          </cell>
          <cell r="L268"/>
          <cell r="M268">
            <v>0</v>
          </cell>
          <cell r="N268">
            <v>0</v>
          </cell>
        </row>
        <row r="269">
          <cell r="H269" t="str">
            <v>305100650502000</v>
          </cell>
          <cell r="I269" t="str">
            <v>Consulenze a favore di terzi, rimborsate Dirigenza sanitaria e delle professioni sanitarie</v>
          </cell>
          <cell r="J269"/>
          <cell r="K269" t="str">
            <v>R</v>
          </cell>
          <cell r="L269"/>
          <cell r="M269">
            <v>0</v>
          </cell>
          <cell r="N269">
            <v>0</v>
          </cell>
        </row>
        <row r="270">
          <cell r="H270" t="str">
            <v>305100650503000</v>
          </cell>
          <cell r="I270" t="str">
            <v>Consulenze a favore di terzi, rimborsate Dirigenza medica universitaria</v>
          </cell>
          <cell r="J270"/>
          <cell r="K270" t="str">
            <v>R</v>
          </cell>
          <cell r="L270"/>
          <cell r="M270">
            <v>0</v>
          </cell>
          <cell r="N270">
            <v>0</v>
          </cell>
        </row>
        <row r="271">
          <cell r="H271" t="str">
            <v>305100650509000</v>
          </cell>
          <cell r="I271" t="str">
            <v>Oneri su compartecipazione al  personale per att. libero  professionale intramoenia - Altro</v>
          </cell>
          <cell r="J271"/>
          <cell r="K271" t="str">
            <v>R</v>
          </cell>
          <cell r="L271"/>
          <cell r="M271">
            <v>0</v>
          </cell>
          <cell r="N271">
            <v>0</v>
          </cell>
        </row>
        <row r="272">
          <cell r="H272">
            <v>0</v>
          </cell>
          <cell r="I272" t="str">
            <v>Compartecipazione al personale per att. libero professionale intramoenia - Altro</v>
          </cell>
          <cell r="J272" t="str">
            <v>BA1260</v>
          </cell>
          <cell r="K272"/>
          <cell r="L272"/>
          <cell r="M272">
            <v>0</v>
          </cell>
          <cell r="N272">
            <v>0</v>
          </cell>
        </row>
        <row r="273">
          <cell r="H273" t="str">
            <v>305100650600500</v>
          </cell>
          <cell r="I273" t="str">
            <v>Consulenze a favore di terzi, rimborsate Dirigenza ruolo professionale</v>
          </cell>
          <cell r="J273"/>
          <cell r="K273"/>
          <cell r="L273"/>
          <cell r="M273">
            <v>0</v>
          </cell>
          <cell r="N273">
            <v>0</v>
          </cell>
        </row>
        <row r="274">
          <cell r="H274" t="str">
            <v>305100650601000</v>
          </cell>
          <cell r="I274" t="str">
            <v xml:space="preserve">Consulenze a favore di terzi, rimborsate Dirigenza ruolo tecnico </v>
          </cell>
          <cell r="J274"/>
          <cell r="K274"/>
          <cell r="L274"/>
          <cell r="M274">
            <v>0</v>
          </cell>
          <cell r="N274">
            <v>0</v>
          </cell>
        </row>
        <row r="275">
          <cell r="H275" t="str">
            <v>305100650601500</v>
          </cell>
          <cell r="I275" t="str">
            <v xml:space="preserve">Consulenze a favore di terzi, rimborsate Dirigenza ruolo amministrativo </v>
          </cell>
          <cell r="J275"/>
          <cell r="K275"/>
          <cell r="L275"/>
          <cell r="M275">
            <v>0</v>
          </cell>
          <cell r="N275">
            <v>0</v>
          </cell>
        </row>
        <row r="276">
          <cell r="H276" t="str">
            <v>305100650602000</v>
          </cell>
          <cell r="I276" t="str">
            <v>Consulenze a favore di terzi, rimborsate Comparto ruolo sanitario</v>
          </cell>
          <cell r="J276"/>
          <cell r="K276"/>
          <cell r="L276"/>
          <cell r="M276">
            <v>0</v>
          </cell>
          <cell r="N276">
            <v>0</v>
          </cell>
        </row>
        <row r="277">
          <cell r="H277" t="str">
            <v>305100650602500</v>
          </cell>
          <cell r="I277" t="str">
            <v>Consulenze a favore di terzi, rimborsate Comparto ruolo professionale</v>
          </cell>
          <cell r="J277"/>
          <cell r="K277"/>
          <cell r="L277"/>
          <cell r="M277">
            <v>0</v>
          </cell>
          <cell r="N277">
            <v>0</v>
          </cell>
        </row>
        <row r="278">
          <cell r="H278" t="str">
            <v>305100650603000</v>
          </cell>
          <cell r="I278" t="str">
            <v>Consulenze a favore di terzi, rimborsate Comparto ruolo tecnico</v>
          </cell>
          <cell r="J278"/>
          <cell r="K278"/>
          <cell r="L278"/>
          <cell r="M278">
            <v>0</v>
          </cell>
          <cell r="N278">
            <v>0</v>
          </cell>
        </row>
        <row r="279">
          <cell r="H279" t="str">
            <v>305100650603500</v>
          </cell>
          <cell r="I279" t="str">
            <v xml:space="preserve">Consulenze a favore di terzi, rimborsate Comparto ruolo amministrativo </v>
          </cell>
          <cell r="J279"/>
          <cell r="K279"/>
          <cell r="L279"/>
          <cell r="M279">
            <v>0</v>
          </cell>
          <cell r="N279">
            <v>0</v>
          </cell>
        </row>
        <row r="280">
          <cell r="H280" t="str">
            <v>305100650604000</v>
          </cell>
          <cell r="I280" t="str">
            <v>Personale di supporto diretto e indiretto</v>
          </cell>
          <cell r="J280"/>
          <cell r="K280"/>
          <cell r="L280"/>
          <cell r="M280">
            <v>0</v>
          </cell>
          <cell r="N280">
            <v>0</v>
          </cell>
        </row>
        <row r="281">
          <cell r="H281" t="str">
            <v>305100650604500</v>
          </cell>
          <cell r="I281" t="str">
            <v>Quota di perequazione</v>
          </cell>
          <cell r="J281"/>
          <cell r="K281"/>
          <cell r="L281"/>
          <cell r="M281">
            <v>0</v>
          </cell>
          <cell r="N281">
            <v>0</v>
          </cell>
        </row>
        <row r="282">
          <cell r="H282" t="str">
            <v>305100650605000</v>
          </cell>
          <cell r="I282" t="str">
            <v>Compartecipazione al personale per att. libero professionale intramoenia - Altro</v>
          </cell>
          <cell r="J282"/>
          <cell r="K282"/>
          <cell r="L282"/>
          <cell r="M282">
            <v>0</v>
          </cell>
          <cell r="N282">
            <v>0</v>
          </cell>
        </row>
        <row r="283">
          <cell r="H283" t="str">
            <v>305100650609000</v>
          </cell>
          <cell r="I283" t="str">
            <v>Oneri su compartecipazione al  personale per att. libero  professionale intramoenia - Altro</v>
          </cell>
          <cell r="J283"/>
          <cell r="K283"/>
          <cell r="L283"/>
          <cell r="M283">
            <v>0</v>
          </cell>
          <cell r="N283">
            <v>0</v>
          </cell>
        </row>
        <row r="284">
          <cell r="H284">
            <v>0</v>
          </cell>
          <cell r="I284" t="str">
            <v>Compartecipazione al personale per att. libero  professionale intramoenia - Altro (Aziende sanitarie pubbliche della Regione)</v>
          </cell>
          <cell r="J284" t="str">
            <v>BA1270</v>
          </cell>
          <cell r="K284" t="str">
            <v>R</v>
          </cell>
          <cell r="L284"/>
          <cell r="M284">
            <v>0</v>
          </cell>
          <cell r="N284">
            <v>0</v>
          </cell>
        </row>
        <row r="285">
          <cell r="H285" t="str">
            <v>305100650700500</v>
          </cell>
          <cell r="I285" t="str">
            <v>Consulenze a favore di terzi, rimborsate Dirigenza ruolo professionale</v>
          </cell>
          <cell r="J285"/>
          <cell r="K285" t="str">
            <v>R</v>
          </cell>
          <cell r="L285"/>
          <cell r="M285">
            <v>0</v>
          </cell>
          <cell r="N285">
            <v>0</v>
          </cell>
        </row>
        <row r="286">
          <cell r="H286" t="str">
            <v>305100650701000</v>
          </cell>
          <cell r="I286" t="str">
            <v xml:space="preserve">Consulenze a favore di terzi, rimborsate Dirigenza ruolo tecnico </v>
          </cell>
          <cell r="J286"/>
          <cell r="K286" t="str">
            <v>R</v>
          </cell>
          <cell r="L286"/>
          <cell r="M286">
            <v>0</v>
          </cell>
          <cell r="N286">
            <v>0</v>
          </cell>
        </row>
        <row r="287">
          <cell r="H287" t="str">
            <v>305100650701500</v>
          </cell>
          <cell r="I287" t="str">
            <v xml:space="preserve">Consulenze a favore di terzi, rimborsate Dirigenza ruolo amministrativo </v>
          </cell>
          <cell r="J287"/>
          <cell r="K287" t="str">
            <v>R</v>
          </cell>
          <cell r="L287"/>
          <cell r="M287">
            <v>0</v>
          </cell>
          <cell r="N287">
            <v>0</v>
          </cell>
        </row>
        <row r="288">
          <cell r="H288" t="str">
            <v>305100650702000</v>
          </cell>
          <cell r="I288" t="str">
            <v>Consulenze a favore di terzi, rimborsate Comparto ruolo sanitario</v>
          </cell>
          <cell r="J288"/>
          <cell r="K288" t="str">
            <v>R</v>
          </cell>
          <cell r="L288"/>
          <cell r="M288">
            <v>0</v>
          </cell>
          <cell r="N288">
            <v>0</v>
          </cell>
        </row>
        <row r="289">
          <cell r="H289" t="str">
            <v>305100650702500</v>
          </cell>
          <cell r="I289" t="str">
            <v>Consulenze a favore di terzi, rimborsate Comparto ruolo professionale</v>
          </cell>
          <cell r="J289"/>
          <cell r="K289" t="str">
            <v>R</v>
          </cell>
          <cell r="L289"/>
          <cell r="M289">
            <v>0</v>
          </cell>
          <cell r="N289">
            <v>0</v>
          </cell>
        </row>
        <row r="290">
          <cell r="H290" t="str">
            <v>305100650703000</v>
          </cell>
          <cell r="I290" t="str">
            <v>Consulenze a favore di terzi, rimborsate Comparto ruolo tecnico</v>
          </cell>
          <cell r="J290"/>
          <cell r="K290" t="str">
            <v>R</v>
          </cell>
          <cell r="L290"/>
          <cell r="M290">
            <v>0</v>
          </cell>
          <cell r="N290">
            <v>0</v>
          </cell>
        </row>
        <row r="291">
          <cell r="H291" t="str">
            <v>305100650703500</v>
          </cell>
          <cell r="I291" t="str">
            <v xml:space="preserve">Consulenze a favore di terzi, rimborsate Comparto ruolo amministrativo </v>
          </cell>
          <cell r="J291"/>
          <cell r="K291" t="str">
            <v>R</v>
          </cell>
          <cell r="L291"/>
          <cell r="M291">
            <v>0</v>
          </cell>
          <cell r="N291">
            <v>0</v>
          </cell>
        </row>
        <row r="292">
          <cell r="H292" t="str">
            <v>305100650704000</v>
          </cell>
          <cell r="I292" t="str">
            <v>Compartecipazione al personale per att. libero professionale intramoenia - Altro</v>
          </cell>
          <cell r="J292"/>
          <cell r="K292" t="str">
            <v>R</v>
          </cell>
          <cell r="L292"/>
          <cell r="M292">
            <v>0</v>
          </cell>
          <cell r="N292">
            <v>0</v>
          </cell>
        </row>
        <row r="293">
          <cell r="H293" t="str">
            <v>305100650709000</v>
          </cell>
          <cell r="I293" t="str">
            <v>Oneri su compartecipazione al  personale per att. libero  professionale intramoenia - Altro</v>
          </cell>
          <cell r="J293"/>
          <cell r="K293" t="str">
            <v>R</v>
          </cell>
          <cell r="L293"/>
          <cell r="M293">
            <v>0</v>
          </cell>
          <cell r="N293">
            <v>0</v>
          </cell>
        </row>
        <row r="294">
          <cell r="H294">
            <v>0</v>
          </cell>
          <cell r="I294" t="str">
            <v>Rimborsi, assegni e contributi sanitari</v>
          </cell>
          <cell r="J294" t="str">
            <v>BA1280</v>
          </cell>
          <cell r="K294"/>
          <cell r="L294"/>
          <cell r="M294">
            <v>0</v>
          </cell>
          <cell r="N294">
            <v>0</v>
          </cell>
        </row>
        <row r="295">
          <cell r="H295" t="str">
            <v>305100700100000</v>
          </cell>
          <cell r="I295" t="str">
            <v>Contributi ad associazioni di volontariato</v>
          </cell>
          <cell r="J295" t="str">
            <v>BA1290</v>
          </cell>
          <cell r="K295"/>
          <cell r="L295"/>
          <cell r="M295">
            <v>0</v>
          </cell>
          <cell r="N295">
            <v>2285800</v>
          </cell>
        </row>
        <row r="296">
          <cell r="H296" t="str">
            <v>305100700200000</v>
          </cell>
          <cell r="I296" t="str">
            <v>Rimborsi per cure all'estero</v>
          </cell>
          <cell r="J296" t="str">
            <v>BA1300</v>
          </cell>
          <cell r="K296"/>
          <cell r="L296"/>
          <cell r="M296">
            <v>0</v>
          </cell>
          <cell r="N296">
            <v>0</v>
          </cell>
        </row>
        <row r="297">
          <cell r="H297" t="str">
            <v>305100700300000</v>
          </cell>
          <cell r="I297" t="str">
            <v>Contributi a società partecipate e/o enti dipendenti della Regione</v>
          </cell>
          <cell r="J297" t="str">
            <v>BA1310</v>
          </cell>
          <cell r="K297"/>
          <cell r="L297"/>
          <cell r="M297">
            <v>0</v>
          </cell>
          <cell r="N297">
            <v>0</v>
          </cell>
        </row>
        <row r="298">
          <cell r="H298" t="str">
            <v>305100700400000</v>
          </cell>
          <cell r="I298" t="str">
            <v>Contributo Legge 210/92</v>
          </cell>
          <cell r="J298" t="str">
            <v>BA1320</v>
          </cell>
          <cell r="K298"/>
          <cell r="L298"/>
          <cell r="M298">
            <v>0</v>
          </cell>
          <cell r="N298">
            <v>0</v>
          </cell>
        </row>
        <row r="299">
          <cell r="H299">
            <v>0</v>
          </cell>
          <cell r="I299" t="str">
            <v>Altri rimborsi, assegni e contributi</v>
          </cell>
          <cell r="J299" t="str">
            <v>BA1330</v>
          </cell>
          <cell r="K299"/>
          <cell r="L299"/>
          <cell r="M299">
            <v>0</v>
          </cell>
          <cell r="N299">
            <v>0</v>
          </cell>
        </row>
        <row r="300">
          <cell r="H300" t="str">
            <v>305100700500500</v>
          </cell>
          <cell r="I300" t="str">
            <v>Rimborsi per ricoveri in Italia</v>
          </cell>
          <cell r="J300"/>
          <cell r="K300"/>
          <cell r="L300"/>
          <cell r="M300">
            <v>0</v>
          </cell>
          <cell r="N300">
            <v>0</v>
          </cell>
        </row>
        <row r="301">
          <cell r="H301" t="str">
            <v>305100700501000</v>
          </cell>
          <cell r="I301" t="str">
            <v>Rimborsi per altra assistenza sanitaria</v>
          </cell>
          <cell r="J301"/>
          <cell r="K301"/>
          <cell r="L301"/>
          <cell r="M301">
            <v>0</v>
          </cell>
          <cell r="N301">
            <v>0</v>
          </cell>
        </row>
        <row r="302">
          <cell r="H302" t="str">
            <v>305100700501500</v>
          </cell>
          <cell r="I302" t="str">
            <v>Contributi ai nefropatici</v>
          </cell>
          <cell r="J302"/>
          <cell r="K302"/>
          <cell r="L302"/>
          <cell r="M302">
            <v>0</v>
          </cell>
          <cell r="N302">
            <v>0</v>
          </cell>
        </row>
        <row r="303">
          <cell r="H303" t="str">
            <v>305100700502000</v>
          </cell>
          <cell r="I303" t="str">
            <v>Contributi ai donatori di sangue lavoratori</v>
          </cell>
          <cell r="J303"/>
          <cell r="K303"/>
          <cell r="L303"/>
          <cell r="M303">
            <v>0</v>
          </cell>
          <cell r="N303">
            <v>0</v>
          </cell>
        </row>
        <row r="304">
          <cell r="H304" t="str">
            <v>305100700502500</v>
          </cell>
          <cell r="I304" t="str">
            <v>Altri contributi agli assistiti</v>
          </cell>
          <cell r="J304"/>
          <cell r="K304"/>
          <cell r="L304"/>
          <cell r="M304">
            <v>0</v>
          </cell>
          <cell r="N304">
            <v>0</v>
          </cell>
        </row>
        <row r="305">
          <cell r="H305" t="str">
            <v>305100700503000</v>
          </cell>
          <cell r="I305" t="str">
            <v>Altri contributi per attività socio - assistenziale</v>
          </cell>
          <cell r="J305"/>
          <cell r="K305"/>
          <cell r="L305"/>
          <cell r="M305">
            <v>0</v>
          </cell>
          <cell r="N305">
            <v>0</v>
          </cell>
        </row>
        <row r="306">
          <cell r="H306" t="str">
            <v>305100700503500</v>
          </cell>
          <cell r="I306" t="str">
            <v>Contributi ad enti</v>
          </cell>
          <cell r="J306"/>
          <cell r="K306"/>
          <cell r="L306"/>
          <cell r="M306">
            <v>0</v>
          </cell>
          <cell r="N306">
            <v>8300</v>
          </cell>
        </row>
        <row r="307">
          <cell r="H307" t="str">
            <v>305100700504000</v>
          </cell>
          <cell r="I307" t="str">
            <v>Rimborsi per responsabilità civile</v>
          </cell>
          <cell r="J307"/>
          <cell r="K307"/>
          <cell r="L307"/>
          <cell r="M307">
            <v>0</v>
          </cell>
          <cell r="N307">
            <v>100000</v>
          </cell>
        </row>
        <row r="308">
          <cell r="H308" t="str">
            <v>305100700504500</v>
          </cell>
          <cell r="I308" t="str">
            <v>Rimborsi per attività delegate della Regione</v>
          </cell>
          <cell r="J308"/>
          <cell r="K308"/>
          <cell r="L308"/>
          <cell r="M308">
            <v>0</v>
          </cell>
          <cell r="N308">
            <v>0</v>
          </cell>
        </row>
        <row r="309">
          <cell r="H309" t="str">
            <v>305100700509000</v>
          </cell>
          <cell r="I309" t="str">
            <v>Altri rimborsi, assegni e contributi</v>
          </cell>
          <cell r="J309"/>
          <cell r="K309"/>
          <cell r="L309"/>
          <cell r="M309">
            <v>0</v>
          </cell>
          <cell r="N309">
            <v>0</v>
          </cell>
        </row>
        <row r="310">
          <cell r="H310">
            <v>0</v>
          </cell>
          <cell r="I310" t="str">
            <v>Rimborsi, assegni e contributi v/Aziende sanitarie pubbliche della Regione</v>
          </cell>
          <cell r="J310" t="str">
            <v>BA1340</v>
          </cell>
          <cell r="K310" t="str">
            <v>R</v>
          </cell>
          <cell r="L310"/>
          <cell r="M310">
            <v>0</v>
          </cell>
          <cell r="N310">
            <v>0</v>
          </cell>
        </row>
        <row r="311">
          <cell r="H311" t="str">
            <v>305100700601000</v>
          </cell>
          <cell r="I311" t="str">
            <v>Rimborsi per attività delegate della Regione (SOVRAZIENDALI)</v>
          </cell>
          <cell r="J311"/>
          <cell r="K311" t="str">
            <v>R</v>
          </cell>
          <cell r="L311"/>
          <cell r="M311">
            <v>0</v>
          </cell>
          <cell r="N311">
            <v>0</v>
          </cell>
        </row>
        <row r="312">
          <cell r="H312" t="str">
            <v>305100700609000</v>
          </cell>
          <cell r="I312" t="str">
            <v>Altri rimborsi, assegni e contributi v/Aziende sanitarie pubbliche della Regione</v>
          </cell>
          <cell r="J312"/>
          <cell r="K312" t="str">
            <v>R</v>
          </cell>
          <cell r="L312"/>
          <cell r="M312">
            <v>0</v>
          </cell>
          <cell r="N312">
            <v>727113</v>
          </cell>
        </row>
        <row r="313">
          <cell r="H313" t="str">
            <v>305100700700000</v>
          </cell>
          <cell r="I313" t="str">
            <v>Rimborsi, assegni e contributi v/Regione - GSA</v>
          </cell>
          <cell r="J313" t="str">
            <v>BA1341</v>
          </cell>
          <cell r="K313" t="str">
            <v>R</v>
          </cell>
          <cell r="L313"/>
          <cell r="M313">
            <v>0</v>
          </cell>
          <cell r="N313">
            <v>0</v>
          </cell>
        </row>
        <row r="314">
          <cell r="H314">
            <v>0</v>
          </cell>
          <cell r="I314" t="str">
            <v>Consulenze, Collaborazioni,  Interinale e altre prestazioni di lavoro sanitarie e sociosanitarie</v>
          </cell>
          <cell r="J314" t="str">
            <v>BA1350</v>
          </cell>
          <cell r="K314"/>
          <cell r="L314"/>
          <cell r="M314">
            <v>0</v>
          </cell>
          <cell r="N314">
            <v>0</v>
          </cell>
        </row>
        <row r="315">
          <cell r="H315" t="str">
            <v>305100750100000</v>
          </cell>
          <cell r="I315" t="str">
            <v>Consulenze sanitarie e sociosan. da Aziende sanitarie pubbliche della Regione</v>
          </cell>
          <cell r="J315" t="str">
            <v>BA1360</v>
          </cell>
          <cell r="K315" t="str">
            <v>R</v>
          </cell>
          <cell r="L315"/>
          <cell r="M315">
            <v>0</v>
          </cell>
          <cell r="N315">
            <v>18063</v>
          </cell>
        </row>
        <row r="316">
          <cell r="H316" t="str">
            <v>305100750200000</v>
          </cell>
          <cell r="I316" t="str">
            <v>Consulenze sanitarie e sociosanit. da terzi - Altri soggetti pubblici</v>
          </cell>
          <cell r="J316" t="str">
            <v>BA1370</v>
          </cell>
          <cell r="K316"/>
          <cell r="L316"/>
          <cell r="M316">
            <v>0</v>
          </cell>
          <cell r="N316">
            <v>0</v>
          </cell>
        </row>
        <row r="317">
          <cell r="H317">
            <v>0</v>
          </cell>
          <cell r="I317" t="str">
            <v>Consulenze, Collaborazioni,  Interinale e altre prestazioni di lavoro sanitarie e socios. da privato</v>
          </cell>
          <cell r="J317" t="str">
            <v>BA1380</v>
          </cell>
          <cell r="K317"/>
          <cell r="L317"/>
          <cell r="M317">
            <v>0</v>
          </cell>
          <cell r="N317">
            <v>0</v>
          </cell>
        </row>
        <row r="318">
          <cell r="H318" t="str">
            <v>305100750301000</v>
          </cell>
          <cell r="I318" t="str">
            <v>Consulenze sanitarie da privato - articolo 55, comma 2, CCNL 8 giugno 2000</v>
          </cell>
          <cell r="J318" t="str">
            <v>BA1390</v>
          </cell>
          <cell r="K318"/>
          <cell r="L318"/>
          <cell r="M318">
            <v>0</v>
          </cell>
          <cell r="N318">
            <v>0</v>
          </cell>
        </row>
        <row r="319">
          <cell r="H319">
            <v>0</v>
          </cell>
          <cell r="I319" t="str">
            <v>Altre consulenze sanitarie e sociosanitarie da privato</v>
          </cell>
          <cell r="J319" t="str">
            <v>BA1400</v>
          </cell>
          <cell r="K319"/>
          <cell r="L319"/>
          <cell r="M319">
            <v>0</v>
          </cell>
          <cell r="N319">
            <v>0</v>
          </cell>
        </row>
        <row r="320">
          <cell r="H320" t="str">
            <v>305100750302005</v>
          </cell>
          <cell r="I320" t="str">
            <v>Compensi diretti per prestazioni aggiuntive al personale del comparto</v>
          </cell>
          <cell r="J320"/>
          <cell r="K320"/>
          <cell r="L320"/>
          <cell r="M320">
            <v>0</v>
          </cell>
          <cell r="N320">
            <v>200000</v>
          </cell>
        </row>
        <row r="321">
          <cell r="H321" t="str">
            <v>305100750302010</v>
          </cell>
          <cell r="I321" t="str">
            <v>Consulenze sanitarie e sociosanitarie da privati</v>
          </cell>
          <cell r="J321"/>
          <cell r="K321"/>
          <cell r="L321"/>
          <cell r="M321">
            <v>0</v>
          </cell>
          <cell r="N321">
            <v>0</v>
          </cell>
        </row>
        <row r="322">
          <cell r="H322" t="str">
            <v>305100750302015</v>
          </cell>
          <cell r="I322" t="str">
            <v>Oneri sociali su consulenze sanitarie e sociosanitarie da privato</v>
          </cell>
          <cell r="J322"/>
          <cell r="K322"/>
          <cell r="L322"/>
          <cell r="M322">
            <v>0</v>
          </cell>
          <cell r="N322">
            <v>0</v>
          </cell>
        </row>
        <row r="323">
          <cell r="H323">
            <v>0</v>
          </cell>
          <cell r="I323" t="str">
            <v>Collaborazioni coordinate e continuative sanitarie e socios. da privato</v>
          </cell>
          <cell r="J323" t="str">
            <v>BA1410</v>
          </cell>
          <cell r="K323"/>
          <cell r="L323"/>
          <cell r="M323">
            <v>0</v>
          </cell>
          <cell r="N323">
            <v>0</v>
          </cell>
        </row>
        <row r="324">
          <cell r="H324" t="str">
            <v>305100750303005</v>
          </cell>
          <cell r="I324" t="str">
            <v>Personale esterno con contratto di diritto privato - area sanitaria</v>
          </cell>
          <cell r="J324"/>
          <cell r="K324"/>
          <cell r="L324"/>
          <cell r="M324">
            <v>0</v>
          </cell>
          <cell r="N324">
            <v>0</v>
          </cell>
        </row>
        <row r="325">
          <cell r="H325" t="str">
            <v>305100750303010</v>
          </cell>
          <cell r="I325" t="str">
            <v>Costo contrattisti - area sanitaria</v>
          </cell>
          <cell r="J325"/>
          <cell r="K325"/>
          <cell r="L325"/>
          <cell r="M325">
            <v>0</v>
          </cell>
          <cell r="N325">
            <v>0</v>
          </cell>
        </row>
        <row r="326">
          <cell r="H326" t="str">
            <v>305100750303015</v>
          </cell>
          <cell r="I326" t="str">
            <v>Costo contrattisti - ricerca corrente</v>
          </cell>
          <cell r="J326"/>
          <cell r="K326"/>
          <cell r="L326"/>
          <cell r="M326">
            <v>0</v>
          </cell>
          <cell r="N326">
            <v>0</v>
          </cell>
        </row>
        <row r="327">
          <cell r="H327" t="str">
            <v>305100750303020</v>
          </cell>
          <cell r="I327" t="str">
            <v>Costo contrattisti - ricerca finalizzata</v>
          </cell>
          <cell r="J327"/>
          <cell r="K327"/>
          <cell r="L327"/>
          <cell r="M327">
            <v>0</v>
          </cell>
          <cell r="N327">
            <v>0</v>
          </cell>
        </row>
        <row r="328">
          <cell r="H328">
            <v>0</v>
          </cell>
          <cell r="I328" t="str">
            <v xml:space="preserve">Indennità a personale universitario - area sanitaria </v>
          </cell>
          <cell r="J328" t="str">
            <v>BA1420</v>
          </cell>
          <cell r="K328"/>
          <cell r="L328"/>
          <cell r="M328">
            <v>0</v>
          </cell>
          <cell r="N328">
            <v>0</v>
          </cell>
        </row>
        <row r="329">
          <cell r="H329" t="str">
            <v>305100750304005</v>
          </cell>
          <cell r="I329" t="str">
            <v>Indennità personale sanitario universitario</v>
          </cell>
          <cell r="J329"/>
          <cell r="K329"/>
          <cell r="L329"/>
          <cell r="M329">
            <v>0</v>
          </cell>
          <cell r="N329">
            <v>0</v>
          </cell>
        </row>
        <row r="330">
          <cell r="H330" t="str">
            <v>305100750304010</v>
          </cell>
          <cell r="I330" t="str">
            <v>Retribuzione di posizione personale sanitario universitario</v>
          </cell>
          <cell r="J330"/>
          <cell r="K330"/>
          <cell r="L330"/>
          <cell r="M330">
            <v>0</v>
          </cell>
          <cell r="N330">
            <v>0</v>
          </cell>
        </row>
        <row r="331">
          <cell r="H331" t="str">
            <v>305100750304015</v>
          </cell>
          <cell r="I331" t="str">
            <v>Retribuzione di risultato personale sanitario universitario</v>
          </cell>
          <cell r="J331"/>
          <cell r="K331"/>
          <cell r="L331"/>
          <cell r="M331">
            <v>0</v>
          </cell>
          <cell r="N331">
            <v>0</v>
          </cell>
        </row>
        <row r="332">
          <cell r="H332" t="str">
            <v>305100750304020</v>
          </cell>
          <cell r="I332" t="str">
            <v>Condizioni di lavoro personale personale sanitario universitario</v>
          </cell>
          <cell r="J332"/>
          <cell r="K332"/>
          <cell r="L332"/>
          <cell r="M332">
            <v>0</v>
          </cell>
          <cell r="N332">
            <v>0</v>
          </cell>
        </row>
        <row r="333">
          <cell r="H333" t="str">
            <v>305100750304025</v>
          </cell>
          <cell r="I333" t="str">
            <v>Altri compensi personale sanitario universitario</v>
          </cell>
          <cell r="J333"/>
          <cell r="K333"/>
          <cell r="L333"/>
          <cell r="M333">
            <v>0</v>
          </cell>
          <cell r="N333">
            <v>0</v>
          </cell>
        </row>
        <row r="334">
          <cell r="H334" t="str">
            <v>305100750304030</v>
          </cell>
          <cell r="I334" t="str">
            <v>Oneri sociali personale sanitario universitario</v>
          </cell>
          <cell r="J334"/>
          <cell r="K334"/>
          <cell r="L334"/>
          <cell r="M334">
            <v>0</v>
          </cell>
          <cell r="N334">
            <v>0</v>
          </cell>
        </row>
        <row r="335">
          <cell r="H335" t="str">
            <v>305100750305000</v>
          </cell>
          <cell r="I335" t="str">
            <v xml:space="preserve">Lavoro interinale - area sanitaria </v>
          </cell>
          <cell r="J335" t="str">
            <v>BA1430</v>
          </cell>
          <cell r="K335"/>
          <cell r="L335"/>
          <cell r="M335">
            <v>0</v>
          </cell>
          <cell r="N335">
            <v>0</v>
          </cell>
        </row>
        <row r="336">
          <cell r="H336">
            <v>0</v>
          </cell>
          <cell r="I336" t="str">
            <v xml:space="preserve">Altre collaborazioni e prestazioni di lavoro - area sanitaria </v>
          </cell>
          <cell r="J336" t="str">
            <v>BA1440</v>
          </cell>
          <cell r="K336"/>
          <cell r="L336"/>
          <cell r="M336">
            <v>0</v>
          </cell>
          <cell r="N336">
            <v>0</v>
          </cell>
        </row>
        <row r="337">
          <cell r="H337" t="str">
            <v>305100750306005</v>
          </cell>
          <cell r="I337" t="str">
            <v>Costo del personale tirocinante - area sanitaria</v>
          </cell>
          <cell r="J337"/>
          <cell r="K337"/>
          <cell r="L337"/>
          <cell r="M337">
            <v>0</v>
          </cell>
          <cell r="N337">
            <v>1630000</v>
          </cell>
        </row>
        <row r="338">
          <cell r="H338" t="str">
            <v>305100750306010</v>
          </cell>
          <cell r="I338" t="str">
            <v>Costo borsisti - area sanitaria</v>
          </cell>
          <cell r="J338"/>
          <cell r="K338"/>
          <cell r="L338"/>
          <cell r="M338">
            <v>0</v>
          </cell>
          <cell r="N338">
            <v>0</v>
          </cell>
        </row>
        <row r="339">
          <cell r="H339" t="str">
            <v>305100750306015</v>
          </cell>
          <cell r="I339" t="str">
            <v>Costo borsisti - ricerca corrente</v>
          </cell>
          <cell r="J339"/>
          <cell r="K339"/>
          <cell r="L339"/>
          <cell r="M339">
            <v>0</v>
          </cell>
          <cell r="N339">
            <v>0</v>
          </cell>
        </row>
        <row r="340">
          <cell r="H340" t="str">
            <v>305100750306020</v>
          </cell>
          <cell r="I340" t="str">
            <v>Costo borsisti - ricerca finalizzata</v>
          </cell>
          <cell r="J340"/>
          <cell r="K340"/>
          <cell r="L340"/>
          <cell r="M340">
            <v>0</v>
          </cell>
          <cell r="N340">
            <v>0</v>
          </cell>
        </row>
        <row r="341">
          <cell r="H341" t="str">
            <v>305100750306025</v>
          </cell>
          <cell r="I341" t="str">
            <v>Indennità per commissioni sanitarie</v>
          </cell>
          <cell r="J341"/>
          <cell r="K341"/>
          <cell r="L341"/>
          <cell r="M341">
            <v>0</v>
          </cell>
          <cell r="N341">
            <v>130000</v>
          </cell>
        </row>
        <row r="342">
          <cell r="H342" t="str">
            <v>305100750306030</v>
          </cell>
          <cell r="I342" t="str">
            <v>Compensi ai docenti</v>
          </cell>
          <cell r="J342"/>
          <cell r="K342"/>
          <cell r="L342"/>
          <cell r="M342">
            <v>0</v>
          </cell>
          <cell r="N342">
            <v>85000</v>
          </cell>
        </row>
        <row r="343">
          <cell r="H343" t="str">
            <v>305100750306035</v>
          </cell>
          <cell r="I343" t="str">
            <v>Assegni studio agli allievi</v>
          </cell>
          <cell r="J343"/>
          <cell r="K343"/>
          <cell r="L343"/>
          <cell r="M343">
            <v>0</v>
          </cell>
          <cell r="N343">
            <v>0</v>
          </cell>
        </row>
        <row r="344">
          <cell r="H344" t="str">
            <v>305100750306040</v>
          </cell>
          <cell r="I344" t="str">
            <v>Altre collaborazioni e prestazioni di lavoro - area sanitaria</v>
          </cell>
          <cell r="J344"/>
          <cell r="K344"/>
          <cell r="L344"/>
          <cell r="M344">
            <v>0</v>
          </cell>
          <cell r="N344">
            <v>35000</v>
          </cell>
        </row>
        <row r="345">
          <cell r="H345" t="str">
            <v>305100750306090</v>
          </cell>
          <cell r="I345" t="str">
            <v xml:space="preserve">Oneri sociali su altre collaborazioni e prestazioni di lavoro - area sanitaria </v>
          </cell>
          <cell r="J345"/>
          <cell r="K345"/>
          <cell r="L345"/>
          <cell r="M345">
            <v>0</v>
          </cell>
          <cell r="N345">
            <v>0</v>
          </cell>
        </row>
        <row r="346">
          <cell r="H346">
            <v>0</v>
          </cell>
          <cell r="I346" t="str">
            <v>Rimborso oneri stipendiali del personale sanitario in comando</v>
          </cell>
          <cell r="J346" t="str">
            <v>BA1450</v>
          </cell>
          <cell r="K346"/>
          <cell r="L346"/>
          <cell r="M346">
            <v>0</v>
          </cell>
          <cell r="N346">
            <v>0</v>
          </cell>
        </row>
        <row r="347">
          <cell r="H347" t="str">
            <v>305100750401000</v>
          </cell>
          <cell r="I347" t="str">
            <v>Rimborso oneri stipendiali personale sanitario in comando da Aziende sanitarie pubbliche della Regione</v>
          </cell>
          <cell r="J347" t="str">
            <v>BA1460</v>
          </cell>
          <cell r="K347" t="str">
            <v>R</v>
          </cell>
          <cell r="L347"/>
          <cell r="M347">
            <v>0</v>
          </cell>
          <cell r="N347">
            <v>85096</v>
          </cell>
        </row>
        <row r="348">
          <cell r="H348" t="str">
            <v>305100750402000</v>
          </cell>
          <cell r="I348" t="str">
            <v>Rimborso oneri stipendiali personale sanitario in comando da Regioni, soggetti pubblici e da Università</v>
          </cell>
          <cell r="J348" t="str">
            <v>BA1470</v>
          </cell>
          <cell r="K348"/>
          <cell r="L348"/>
          <cell r="M348">
            <v>0</v>
          </cell>
          <cell r="N348">
            <v>0</v>
          </cell>
        </row>
        <row r="349">
          <cell r="H349" t="str">
            <v>305100750403000</v>
          </cell>
          <cell r="I349" t="str">
            <v>Rimborso oneri stipendiali personale sanitario in comando da aziende di altre Regioni (Extraregione)</v>
          </cell>
          <cell r="J349" t="str">
            <v>BA1480</v>
          </cell>
          <cell r="K349" t="str">
            <v>SS</v>
          </cell>
          <cell r="L349"/>
          <cell r="M349">
            <v>0</v>
          </cell>
          <cell r="N349">
            <v>0</v>
          </cell>
        </row>
        <row r="350">
          <cell r="H350">
            <v>0</v>
          </cell>
          <cell r="I350" t="str">
            <v>Altri servizi sanitari e sociosanitari a rilevanza sanitaria</v>
          </cell>
          <cell r="J350" t="str">
            <v>BA1490</v>
          </cell>
          <cell r="K350"/>
          <cell r="L350"/>
          <cell r="M350">
            <v>0</v>
          </cell>
          <cell r="N350">
            <v>0</v>
          </cell>
        </row>
        <row r="351">
          <cell r="H351" t="str">
            <v>305100800100000</v>
          </cell>
          <cell r="I351" t="str">
            <v>Altri servizi sanitari e sociosanitari a rilevanza sanitaria da pubblico - Aziende sanitarie pubbliche della Regione</v>
          </cell>
          <cell r="J351" t="str">
            <v>BA1500</v>
          </cell>
          <cell r="K351" t="str">
            <v>R</v>
          </cell>
          <cell r="L351"/>
          <cell r="M351">
            <v>0</v>
          </cell>
          <cell r="N351">
            <v>0</v>
          </cell>
        </row>
        <row r="352">
          <cell r="H352" t="str">
            <v>305100800200000</v>
          </cell>
          <cell r="I352" t="str">
            <v>Altri servizi sanitari e sociosanitari  a rilevanza sanitaria da pubblico - Altri soggetti pubblici della Regione</v>
          </cell>
          <cell r="J352" t="str">
            <v>BA1510</v>
          </cell>
          <cell r="K352"/>
          <cell r="L352"/>
          <cell r="M352">
            <v>0</v>
          </cell>
          <cell r="N352">
            <v>0</v>
          </cell>
        </row>
        <row r="353">
          <cell r="H353" t="str">
            <v>305100800300000</v>
          </cell>
          <cell r="I353" t="str">
            <v>Altri servizi sanitari e sociosanitari a rilevanza sanitaria da pubblico (Extraregione)</v>
          </cell>
          <cell r="J353" t="str">
            <v>BA1520</v>
          </cell>
          <cell r="K353" t="str">
            <v>SS</v>
          </cell>
          <cell r="L353"/>
          <cell r="M353">
            <v>0</v>
          </cell>
          <cell r="N353">
            <v>0</v>
          </cell>
        </row>
        <row r="354">
          <cell r="H354">
            <v>0</v>
          </cell>
          <cell r="I354" t="str">
            <v>Altri servizi sanitari da privato</v>
          </cell>
          <cell r="J354" t="str">
            <v>BA1530</v>
          </cell>
          <cell r="K354"/>
          <cell r="L354"/>
          <cell r="M354">
            <v>0</v>
          </cell>
          <cell r="N354">
            <v>0</v>
          </cell>
        </row>
        <row r="355">
          <cell r="H355" t="str">
            <v>305100800401000</v>
          </cell>
          <cell r="I355" t="str">
            <v>Compensi per sperimentazioni cliniche</v>
          </cell>
          <cell r="J355"/>
          <cell r="K355"/>
          <cell r="L355"/>
          <cell r="M355">
            <v>0</v>
          </cell>
          <cell r="N355">
            <v>0</v>
          </cell>
        </row>
        <row r="356">
          <cell r="H356" t="str">
            <v>305100800409000</v>
          </cell>
          <cell r="I356" t="str">
            <v>Altri servizi sanitari da privato</v>
          </cell>
          <cell r="J356"/>
          <cell r="K356"/>
          <cell r="L356"/>
          <cell r="M356">
            <v>0</v>
          </cell>
          <cell r="N356">
            <v>3000000</v>
          </cell>
        </row>
        <row r="357">
          <cell r="H357" t="str">
            <v>305100800500000</v>
          </cell>
          <cell r="I357" t="str">
            <v>Costi per servizi sanitari - Mobilità internazionale passiva</v>
          </cell>
          <cell r="J357" t="str">
            <v>BA1540</v>
          </cell>
          <cell r="K357"/>
          <cell r="L357"/>
          <cell r="M357">
            <v>0</v>
          </cell>
          <cell r="N357">
            <v>0</v>
          </cell>
        </row>
        <row r="358">
          <cell r="H358" t="str">
            <v>305100800600000</v>
          </cell>
          <cell r="I358" t="str">
            <v>Costi per servizi sanitari - Mobilità internazionale passiva rilevata dalle ASL</v>
          </cell>
          <cell r="J358" t="str">
            <v>BA1541</v>
          </cell>
          <cell r="K358" t="str">
            <v>R</v>
          </cell>
          <cell r="L358"/>
          <cell r="M358">
            <v>0</v>
          </cell>
          <cell r="N358">
            <v>0</v>
          </cell>
        </row>
        <row r="359">
          <cell r="H359" t="str">
            <v>305100800700000</v>
          </cell>
          <cell r="I359" t="str">
            <v>Costi per prestazioni sanitarie erogate da aziende sanitarie estere (fatturate direttamente)</v>
          </cell>
          <cell r="J359" t="str">
            <v>BA1542</v>
          </cell>
          <cell r="K359" t="str">
            <v>SS</v>
          </cell>
          <cell r="L359"/>
          <cell r="M359">
            <v>0</v>
          </cell>
          <cell r="N359">
            <v>0</v>
          </cell>
        </row>
        <row r="360">
          <cell r="H360" t="str">
            <v>305100850000000</v>
          </cell>
          <cell r="I360" t="str">
            <v>Costi GSA per differenziale saldo mobilità interregionale</v>
          </cell>
          <cell r="J360" t="str">
            <v>BA1550</v>
          </cell>
          <cell r="K360" t="str">
            <v>S</v>
          </cell>
          <cell r="L360"/>
          <cell r="M360">
            <v>0</v>
          </cell>
          <cell r="N360">
            <v>0</v>
          </cell>
        </row>
        <row r="361">
          <cell r="H361">
            <v>0</v>
          </cell>
          <cell r="I361" t="str">
            <v>Acquisti di servizi non sanitari</v>
          </cell>
          <cell r="J361" t="str">
            <v>BA1560</v>
          </cell>
          <cell r="K361"/>
          <cell r="L361"/>
          <cell r="M361">
            <v>0</v>
          </cell>
          <cell r="N361">
            <v>0</v>
          </cell>
        </row>
        <row r="362">
          <cell r="H362">
            <v>0</v>
          </cell>
          <cell r="I362" t="str">
            <v xml:space="preserve">Servizi non sanitari </v>
          </cell>
          <cell r="J362" t="str">
            <v>BA1570</v>
          </cell>
          <cell r="K362"/>
          <cell r="L362"/>
          <cell r="M362">
            <v>0</v>
          </cell>
          <cell r="N362">
            <v>0</v>
          </cell>
        </row>
        <row r="363">
          <cell r="H363" t="str">
            <v>305200100500000</v>
          </cell>
          <cell r="I363" t="str">
            <v>Lavanderia</v>
          </cell>
          <cell r="J363" t="str">
            <v>BA1580</v>
          </cell>
          <cell r="K363"/>
          <cell r="L363"/>
          <cell r="M363">
            <v>0</v>
          </cell>
          <cell r="N363">
            <v>15000</v>
          </cell>
        </row>
        <row r="364">
          <cell r="H364" t="str">
            <v>305200100100000</v>
          </cell>
          <cell r="I364" t="str">
            <v>Pulizia</v>
          </cell>
          <cell r="J364" t="str">
            <v>BA1590</v>
          </cell>
          <cell r="K364"/>
          <cell r="L364"/>
          <cell r="M364">
            <v>0</v>
          </cell>
          <cell r="N364">
            <v>50000</v>
          </cell>
        </row>
        <row r="365">
          <cell r="H365">
            <v>0</v>
          </cell>
          <cell r="I365" t="str">
            <v>Mensa</v>
          </cell>
          <cell r="J365" t="str">
            <v>BA1600</v>
          </cell>
          <cell r="K365"/>
          <cell r="L365"/>
          <cell r="M365">
            <v>0</v>
          </cell>
          <cell r="N365">
            <v>0</v>
          </cell>
        </row>
        <row r="366">
          <cell r="H366" t="str">
            <v>305200100151000</v>
          </cell>
          <cell r="I366" t="str">
            <v>Mensa dipendenti</v>
          </cell>
          <cell r="J366" t="str">
            <v>BA1601</v>
          </cell>
          <cell r="K366"/>
          <cell r="L366"/>
          <cell r="M366">
            <v>0</v>
          </cell>
          <cell r="N366">
            <v>125000</v>
          </cell>
        </row>
        <row r="367">
          <cell r="H367" t="str">
            <v>305200100152000</v>
          </cell>
          <cell r="I367" t="str">
            <v>Mensa degenti</v>
          </cell>
          <cell r="J367" t="str">
            <v>BA1602</v>
          </cell>
          <cell r="K367"/>
          <cell r="L367"/>
          <cell r="M367">
            <v>0</v>
          </cell>
          <cell r="N367">
            <v>0</v>
          </cell>
        </row>
        <row r="368">
          <cell r="H368" t="str">
            <v>305200100200000</v>
          </cell>
          <cell r="I368" t="str">
            <v>Riscaldamento</v>
          </cell>
          <cell r="J368" t="str">
            <v>BA1610</v>
          </cell>
          <cell r="K368"/>
          <cell r="L368"/>
          <cell r="M368">
            <v>0</v>
          </cell>
          <cell r="N368">
            <v>0</v>
          </cell>
        </row>
        <row r="369">
          <cell r="H369">
            <v>0</v>
          </cell>
          <cell r="I369" t="str">
            <v>Servizi di assistenza informatica</v>
          </cell>
          <cell r="J369" t="str">
            <v>BA1620</v>
          </cell>
          <cell r="K369"/>
          <cell r="L369"/>
          <cell r="M369">
            <v>0</v>
          </cell>
          <cell r="N369">
            <v>0</v>
          </cell>
        </row>
        <row r="370">
          <cell r="H370" t="str">
            <v>305200100251000</v>
          </cell>
          <cell r="I370" t="str">
            <v>Servizio informatico sanitario regionale (SISR)</v>
          </cell>
          <cell r="J370"/>
          <cell r="K370"/>
          <cell r="L370"/>
          <cell r="M370">
            <v>0</v>
          </cell>
          <cell r="N370">
            <v>0</v>
          </cell>
        </row>
        <row r="371">
          <cell r="H371" t="str">
            <v>305200100252000</v>
          </cell>
          <cell r="I371" t="str">
            <v>Elaborazione ricette prescrizioni</v>
          </cell>
          <cell r="J371"/>
          <cell r="K371"/>
          <cell r="L371"/>
          <cell r="M371">
            <v>0</v>
          </cell>
          <cell r="N371">
            <v>0</v>
          </cell>
        </row>
        <row r="372">
          <cell r="H372" t="str">
            <v>305200100259000</v>
          </cell>
          <cell r="I372" t="str">
            <v>Altri servizi di assistenza informatica</v>
          </cell>
          <cell r="J372"/>
          <cell r="K372"/>
          <cell r="L372"/>
          <cell r="M372">
            <v>0</v>
          </cell>
          <cell r="N372">
            <v>527711.17000000004</v>
          </cell>
        </row>
        <row r="373">
          <cell r="H373" t="str">
            <v>305200100300000</v>
          </cell>
          <cell r="I373" t="str">
            <v>Servizi trasporti (non sanitari)</v>
          </cell>
          <cell r="J373" t="str">
            <v>BA1630</v>
          </cell>
          <cell r="K373"/>
          <cell r="L373"/>
          <cell r="M373">
            <v>0</v>
          </cell>
          <cell r="N373">
            <v>5000</v>
          </cell>
        </row>
        <row r="374">
          <cell r="H374" t="str">
            <v>305200100350000</v>
          </cell>
          <cell r="I374" t="str">
            <v>Smaltimento rifiuti</v>
          </cell>
          <cell r="J374" t="str">
            <v>BA1640</v>
          </cell>
          <cell r="K374"/>
          <cell r="L374"/>
          <cell r="M374">
            <v>0</v>
          </cell>
          <cell r="N374">
            <v>100000</v>
          </cell>
        </row>
        <row r="375">
          <cell r="H375">
            <v>0</v>
          </cell>
          <cell r="I375" t="str">
            <v>Utenze telefoniche</v>
          </cell>
          <cell r="J375" t="str">
            <v>BA1650</v>
          </cell>
          <cell r="K375"/>
          <cell r="L375"/>
          <cell r="M375">
            <v>0</v>
          </cell>
          <cell r="N375">
            <v>0</v>
          </cell>
        </row>
        <row r="376">
          <cell r="H376" t="str">
            <v>305200100401000</v>
          </cell>
          <cell r="I376" t="str">
            <v>Spese telefoniche</v>
          </cell>
          <cell r="J376"/>
          <cell r="K376"/>
          <cell r="L376"/>
          <cell r="M376">
            <v>0</v>
          </cell>
          <cell r="N376">
            <v>14846</v>
          </cell>
        </row>
        <row r="377">
          <cell r="H377" t="str">
            <v>305200100402000</v>
          </cell>
          <cell r="I377" t="str">
            <v>Internet</v>
          </cell>
          <cell r="J377"/>
          <cell r="K377"/>
          <cell r="L377"/>
          <cell r="M377">
            <v>0</v>
          </cell>
          <cell r="N377">
            <v>0</v>
          </cell>
        </row>
        <row r="378">
          <cell r="H378" t="str">
            <v>305200100450000</v>
          </cell>
          <cell r="I378" t="str">
            <v>Utenze elettricità</v>
          </cell>
          <cell r="J378" t="str">
            <v>BA1660</v>
          </cell>
          <cell r="K378"/>
          <cell r="L378"/>
          <cell r="M378">
            <v>0</v>
          </cell>
          <cell r="N378">
            <v>20000</v>
          </cell>
        </row>
        <row r="379">
          <cell r="H379">
            <v>0</v>
          </cell>
          <cell r="I379" t="str">
            <v>Altre utenze</v>
          </cell>
          <cell r="J379" t="str">
            <v>BA1670</v>
          </cell>
          <cell r="K379"/>
          <cell r="L379"/>
          <cell r="M379">
            <v>0</v>
          </cell>
          <cell r="N379">
            <v>0</v>
          </cell>
        </row>
        <row r="380">
          <cell r="H380" t="str">
            <v>305200100501000</v>
          </cell>
          <cell r="I380" t="str">
            <v>Acqua</v>
          </cell>
          <cell r="J380"/>
          <cell r="K380"/>
          <cell r="L380"/>
          <cell r="M380">
            <v>0</v>
          </cell>
          <cell r="N380">
            <v>0</v>
          </cell>
        </row>
        <row r="381">
          <cell r="H381" t="str">
            <v>305200100502000</v>
          </cell>
          <cell r="I381" t="str">
            <v>Gas</v>
          </cell>
          <cell r="J381"/>
          <cell r="K381"/>
          <cell r="L381"/>
          <cell r="M381">
            <v>0</v>
          </cell>
          <cell r="N381">
            <v>0</v>
          </cell>
        </row>
        <row r="382">
          <cell r="H382" t="str">
            <v>305200100503000</v>
          </cell>
          <cell r="I382" t="str">
            <v>Canoni radiotelevisivi</v>
          </cell>
          <cell r="J382"/>
          <cell r="K382"/>
          <cell r="L382"/>
          <cell r="M382">
            <v>0</v>
          </cell>
          <cell r="N382">
            <v>240000</v>
          </cell>
        </row>
        <row r="383">
          <cell r="H383" t="str">
            <v>305200100504000</v>
          </cell>
          <cell r="I383" t="str">
            <v>Banche dati</v>
          </cell>
          <cell r="J383"/>
          <cell r="K383"/>
          <cell r="L383"/>
          <cell r="M383">
            <v>0</v>
          </cell>
          <cell r="N383">
            <v>45000</v>
          </cell>
        </row>
        <row r="384">
          <cell r="H384" t="str">
            <v>305200100505000</v>
          </cell>
          <cell r="I384" t="str">
            <v>Altre utenze</v>
          </cell>
          <cell r="J384"/>
          <cell r="K384"/>
          <cell r="L384"/>
          <cell r="M384">
            <v>0</v>
          </cell>
          <cell r="N384">
            <v>0</v>
          </cell>
        </row>
        <row r="385">
          <cell r="H385">
            <v>0</v>
          </cell>
          <cell r="I385" t="str">
            <v>Premi di assicurazione</v>
          </cell>
          <cell r="J385" t="str">
            <v>BA1680</v>
          </cell>
          <cell r="K385"/>
          <cell r="L385"/>
          <cell r="M385">
            <v>0</v>
          </cell>
          <cell r="N385">
            <v>0</v>
          </cell>
        </row>
        <row r="386">
          <cell r="H386" t="str">
            <v>305200100551000</v>
          </cell>
          <cell r="I386" t="str">
            <v xml:space="preserve">Premi di assicurazione - R.C. Professionale </v>
          </cell>
          <cell r="J386" t="str">
            <v>BA1690</v>
          </cell>
          <cell r="K386"/>
          <cell r="L386"/>
          <cell r="M386">
            <v>0</v>
          </cell>
          <cell r="N386">
            <v>4100000</v>
          </cell>
        </row>
        <row r="387">
          <cell r="H387" t="str">
            <v>305200100552000</v>
          </cell>
          <cell r="I387" t="str">
            <v>Premi di assicurazione - Altri premi assicurativi</v>
          </cell>
          <cell r="J387" t="str">
            <v>BA1700</v>
          </cell>
          <cell r="K387"/>
          <cell r="L387"/>
          <cell r="M387">
            <v>0</v>
          </cell>
          <cell r="N387">
            <v>25000</v>
          </cell>
        </row>
        <row r="388">
          <cell r="H388">
            <v>0</v>
          </cell>
          <cell r="I388" t="str">
            <v>Altri servizi non sanitari</v>
          </cell>
          <cell r="J388" t="str">
            <v>BA1710</v>
          </cell>
          <cell r="K388"/>
          <cell r="L388"/>
          <cell r="M388">
            <v>0</v>
          </cell>
          <cell r="N388">
            <v>0</v>
          </cell>
        </row>
        <row r="389">
          <cell r="H389" t="str">
            <v>305200100601000</v>
          </cell>
          <cell r="I389" t="str">
            <v>Altri servizi non sanitari da pubblico (Aziende sanitarie pubbliche della Regione)</v>
          </cell>
          <cell r="J389" t="str">
            <v>BA1720</v>
          </cell>
          <cell r="K389" t="str">
            <v>R</v>
          </cell>
          <cell r="L389"/>
          <cell r="M389">
            <v>0</v>
          </cell>
          <cell r="N389">
            <v>0</v>
          </cell>
        </row>
        <row r="390">
          <cell r="H390">
            <v>0</v>
          </cell>
          <cell r="I390" t="str">
            <v>Altri servizi non sanitari da altri soggetti pubblici</v>
          </cell>
          <cell r="J390" t="str">
            <v>BA1730</v>
          </cell>
          <cell r="K390"/>
          <cell r="L390"/>
          <cell r="M390">
            <v>0</v>
          </cell>
          <cell r="N390">
            <v>0</v>
          </cell>
        </row>
        <row r="391">
          <cell r="H391" t="str">
            <v>305200100602005</v>
          </cell>
          <cell r="I391" t="str">
            <v>Altri servizi non sanitari da pubblico</v>
          </cell>
          <cell r="J391"/>
          <cell r="K391"/>
          <cell r="L391"/>
          <cell r="M391">
            <v>0</v>
          </cell>
          <cell r="N391">
            <v>10000</v>
          </cell>
        </row>
        <row r="392">
          <cell r="H392" t="str">
            <v>305200100602010</v>
          </cell>
          <cell r="I392" t="str">
            <v>Altri servizi socio - assistenziali da pubblico</v>
          </cell>
          <cell r="J392"/>
          <cell r="K392"/>
          <cell r="L392"/>
          <cell r="M392">
            <v>0</v>
          </cell>
          <cell r="N392">
            <v>0</v>
          </cell>
        </row>
        <row r="393">
          <cell r="H393">
            <v>0</v>
          </cell>
          <cell r="I393" t="str">
            <v>Altri servizi non sanitari da privato</v>
          </cell>
          <cell r="J393" t="str">
            <v>BA1740</v>
          </cell>
          <cell r="K393"/>
          <cell r="L393"/>
          <cell r="M393">
            <v>0</v>
          </cell>
          <cell r="N393">
            <v>0</v>
          </cell>
        </row>
        <row r="394">
          <cell r="H394" t="str">
            <v>305200100603005</v>
          </cell>
          <cell r="I394" t="str">
            <v>Servizi di vigilanza</v>
          </cell>
          <cell r="J394"/>
          <cell r="K394"/>
          <cell r="L394"/>
          <cell r="M394">
            <v>0</v>
          </cell>
          <cell r="N394">
            <v>0</v>
          </cell>
        </row>
        <row r="395">
          <cell r="H395" t="str">
            <v>305200100603010</v>
          </cell>
          <cell r="I395" t="str">
            <v>Servizi religiosi</v>
          </cell>
          <cell r="J395"/>
          <cell r="K395"/>
          <cell r="L395"/>
          <cell r="M395">
            <v>0</v>
          </cell>
          <cell r="N395">
            <v>0</v>
          </cell>
        </row>
        <row r="396">
          <cell r="H396" t="str">
            <v>305200100603015</v>
          </cell>
          <cell r="I396" t="str">
            <v>Spese bancarie</v>
          </cell>
          <cell r="J396"/>
          <cell r="K396"/>
          <cell r="L396"/>
          <cell r="M396">
            <v>0</v>
          </cell>
          <cell r="N396">
            <v>100</v>
          </cell>
        </row>
        <row r="397">
          <cell r="H397" t="str">
            <v>305200100603020</v>
          </cell>
          <cell r="I397" t="str">
            <v>Spese di incasso</v>
          </cell>
          <cell r="J397"/>
          <cell r="K397"/>
          <cell r="L397"/>
          <cell r="M397">
            <v>0</v>
          </cell>
          <cell r="N397">
            <v>0</v>
          </cell>
        </row>
        <row r="398">
          <cell r="H398" t="str">
            <v>305200100603025</v>
          </cell>
          <cell r="I398" t="str">
            <v>Spese di rappresentanza</v>
          </cell>
          <cell r="J398"/>
          <cell r="K398"/>
          <cell r="L398"/>
          <cell r="M398">
            <v>0</v>
          </cell>
          <cell r="N398">
            <v>10000</v>
          </cell>
        </row>
        <row r="399">
          <cell r="H399" t="str">
            <v>305200100603030</v>
          </cell>
          <cell r="I399" t="str">
            <v>Pubblicità e inserzioni</v>
          </cell>
          <cell r="J399"/>
          <cell r="K399"/>
          <cell r="L399"/>
          <cell r="M399">
            <v>0</v>
          </cell>
          <cell r="N399">
            <v>75000</v>
          </cell>
        </row>
        <row r="400">
          <cell r="H400" t="str">
            <v>305200100603035</v>
          </cell>
          <cell r="I400" t="str">
            <v>Altre spese legali</v>
          </cell>
          <cell r="J400"/>
          <cell r="K400"/>
          <cell r="L400"/>
          <cell r="M400">
            <v>0</v>
          </cell>
          <cell r="N400">
            <v>400000</v>
          </cell>
        </row>
        <row r="401">
          <cell r="H401" t="str">
            <v>305200100603040</v>
          </cell>
          <cell r="I401" t="str">
            <v>Spese postali</v>
          </cell>
          <cell r="J401"/>
          <cell r="K401"/>
          <cell r="L401"/>
          <cell r="M401">
            <v>0</v>
          </cell>
          <cell r="N401">
            <v>1000</v>
          </cell>
        </row>
        <row r="402">
          <cell r="H402" t="str">
            <v>305200100603050</v>
          </cell>
          <cell r="I402" t="str">
            <v>Bolli e marche</v>
          </cell>
          <cell r="J402"/>
          <cell r="K402"/>
          <cell r="L402"/>
          <cell r="M402">
            <v>0</v>
          </cell>
          <cell r="N402">
            <v>1000</v>
          </cell>
        </row>
        <row r="403">
          <cell r="H403" t="str">
            <v>305200100603045</v>
          </cell>
          <cell r="I403" t="str">
            <v>Abbonamenti e riviste</v>
          </cell>
          <cell r="J403"/>
          <cell r="K403"/>
          <cell r="L403"/>
          <cell r="M403">
            <v>0</v>
          </cell>
          <cell r="N403">
            <v>3500</v>
          </cell>
        </row>
        <row r="404">
          <cell r="H404" t="str">
            <v>305200100603055</v>
          </cell>
          <cell r="I404" t="str">
            <v>Altre spese generali e amministrative</v>
          </cell>
          <cell r="J404"/>
          <cell r="K404"/>
          <cell r="L404"/>
          <cell r="M404">
            <v>0</v>
          </cell>
          <cell r="N404">
            <v>200000</v>
          </cell>
        </row>
        <row r="405">
          <cell r="H405" t="str">
            <v>305200100603060</v>
          </cell>
          <cell r="I405" t="str">
            <v>Rimborsi spese personale dipendente</v>
          </cell>
          <cell r="J405"/>
          <cell r="K405"/>
          <cell r="L405"/>
          <cell r="M405">
            <v>0</v>
          </cell>
          <cell r="N405">
            <v>12500</v>
          </cell>
        </row>
        <row r="406">
          <cell r="H406" t="str">
            <v>305200100603065</v>
          </cell>
          <cell r="I406" t="str">
            <v>Altri rimborsi spese</v>
          </cell>
          <cell r="J406"/>
          <cell r="K406"/>
          <cell r="L406"/>
          <cell r="M406">
            <v>0</v>
          </cell>
          <cell r="N406">
            <v>2500</v>
          </cell>
        </row>
        <row r="407">
          <cell r="H407" t="str">
            <v>305200100603080</v>
          </cell>
          <cell r="I407" t="str">
            <v>Altri servizi socio - assistenziali da privato</v>
          </cell>
          <cell r="J407"/>
          <cell r="K407"/>
          <cell r="L407"/>
          <cell r="M407">
            <v>0</v>
          </cell>
          <cell r="N407">
            <v>0</v>
          </cell>
        </row>
        <row r="408">
          <cell r="H408" t="str">
            <v>305200100603090</v>
          </cell>
          <cell r="I408" t="str">
            <v>Altri servizi non sanitari da privato</v>
          </cell>
          <cell r="J408"/>
          <cell r="K408"/>
          <cell r="L408"/>
          <cell r="M408">
            <v>0</v>
          </cell>
          <cell r="N408">
            <v>11671378.289999999</v>
          </cell>
        </row>
        <row r="409">
          <cell r="H409">
            <v>0</v>
          </cell>
          <cell r="I409" t="str">
            <v>Consulenze, Collaborazioni, Interinale e altre prestazioni di lavoro non sanitarie</v>
          </cell>
          <cell r="J409" t="str">
            <v>BA1750</v>
          </cell>
          <cell r="K409"/>
          <cell r="L409"/>
          <cell r="M409">
            <v>0</v>
          </cell>
          <cell r="N409">
            <v>0</v>
          </cell>
        </row>
        <row r="410">
          <cell r="H410" t="str">
            <v>305200200100000</v>
          </cell>
          <cell r="I410" t="str">
            <v>Consulenze non sanitarie da Aziende sanitarie pubbliche della Regione</v>
          </cell>
          <cell r="J410" t="str">
            <v>BA1760</v>
          </cell>
          <cell r="K410" t="str">
            <v>R</v>
          </cell>
          <cell r="L410"/>
          <cell r="M410">
            <v>0</v>
          </cell>
          <cell r="N410">
            <v>35000</v>
          </cell>
        </row>
        <row r="411">
          <cell r="H411" t="str">
            <v>305200200200000</v>
          </cell>
          <cell r="I411" t="str">
            <v>Consulenze non sanitarie da Terzi - Altri soggetti pubblici</v>
          </cell>
          <cell r="J411" t="str">
            <v>BA1770</v>
          </cell>
          <cell r="K411"/>
          <cell r="L411"/>
          <cell r="M411">
            <v>0</v>
          </cell>
          <cell r="N411">
            <v>0</v>
          </cell>
        </row>
        <row r="412">
          <cell r="H412">
            <v>0</v>
          </cell>
          <cell r="I412" t="str">
            <v>Consulenze, Collaborazioni, Interinale e altre prestazioni di lavoro non sanitarie da privato</v>
          </cell>
          <cell r="J412" t="str">
            <v>BA1780</v>
          </cell>
          <cell r="K412"/>
          <cell r="L412"/>
          <cell r="M412">
            <v>0</v>
          </cell>
          <cell r="N412">
            <v>0</v>
          </cell>
        </row>
        <row r="413">
          <cell r="H413">
            <v>0</v>
          </cell>
          <cell r="I413" t="str">
            <v>Consulenze non sanitarie da privato</v>
          </cell>
          <cell r="J413" t="str">
            <v>BA1790</v>
          </cell>
          <cell r="K413"/>
          <cell r="L413"/>
          <cell r="M413">
            <v>0</v>
          </cell>
          <cell r="N413">
            <v>0</v>
          </cell>
        </row>
        <row r="414">
          <cell r="H414" t="str">
            <v>305200200301005</v>
          </cell>
          <cell r="I414" t="str">
            <v>Consulenze fiscali</v>
          </cell>
          <cell r="J414"/>
          <cell r="K414"/>
          <cell r="L414"/>
          <cell r="M414">
            <v>0</v>
          </cell>
          <cell r="N414">
            <v>10000</v>
          </cell>
        </row>
        <row r="415">
          <cell r="H415" t="str">
            <v>305200200301010</v>
          </cell>
          <cell r="I415" t="str">
            <v>Consulenze amministrative</v>
          </cell>
          <cell r="J415"/>
          <cell r="K415"/>
          <cell r="L415"/>
          <cell r="M415">
            <v>0</v>
          </cell>
          <cell r="N415">
            <v>0</v>
          </cell>
        </row>
        <row r="416">
          <cell r="H416" t="str">
            <v>305200200301015</v>
          </cell>
          <cell r="I416" t="str">
            <v>Consulenze tecniche</v>
          </cell>
          <cell r="J416"/>
          <cell r="K416"/>
          <cell r="L416"/>
          <cell r="M416">
            <v>0</v>
          </cell>
          <cell r="N416">
            <v>20000</v>
          </cell>
        </row>
        <row r="417">
          <cell r="H417" t="str">
            <v>305200200301020</v>
          </cell>
          <cell r="I417" t="str">
            <v>Consulenze legali</v>
          </cell>
          <cell r="J417"/>
          <cell r="K417"/>
          <cell r="L417"/>
          <cell r="M417">
            <v>0</v>
          </cell>
          <cell r="N417">
            <v>20000</v>
          </cell>
        </row>
        <row r="418">
          <cell r="H418" t="str">
            <v>305200200301090</v>
          </cell>
          <cell r="I418" t="str">
            <v>Altre consulenze non sanitarie da privato</v>
          </cell>
          <cell r="J418"/>
          <cell r="K418"/>
          <cell r="L418"/>
          <cell r="M418">
            <v>0</v>
          </cell>
          <cell r="N418">
            <v>0</v>
          </cell>
        </row>
        <row r="419">
          <cell r="H419" t="str">
            <v>305200200302000</v>
          </cell>
          <cell r="I419" t="str">
            <v>Collaborazioni coordinate e continuative non sanitarie da privato</v>
          </cell>
          <cell r="J419" t="str">
            <v>BA1800</v>
          </cell>
          <cell r="K419"/>
          <cell r="L419"/>
          <cell r="M419">
            <v>0</v>
          </cell>
          <cell r="N419">
            <v>0</v>
          </cell>
        </row>
        <row r="420">
          <cell r="H420" t="str">
            <v>305200200303000</v>
          </cell>
          <cell r="I420" t="str">
            <v xml:space="preserve">Indennità a personale universitario - area non sanitaria </v>
          </cell>
          <cell r="J420" t="str">
            <v>BA1810</v>
          </cell>
          <cell r="K420"/>
          <cell r="L420"/>
          <cell r="M420">
            <v>0</v>
          </cell>
          <cell r="N420">
            <v>0</v>
          </cell>
        </row>
        <row r="421">
          <cell r="H421" t="str">
            <v>305200200304000</v>
          </cell>
          <cell r="I421" t="str">
            <v xml:space="preserve">Lavoro interinale - area non sanitaria </v>
          </cell>
          <cell r="J421" t="str">
            <v>BA1820</v>
          </cell>
          <cell r="K421"/>
          <cell r="L421"/>
          <cell r="M421">
            <v>0</v>
          </cell>
          <cell r="N421">
            <v>17500</v>
          </cell>
        </row>
        <row r="422">
          <cell r="H422">
            <v>0</v>
          </cell>
          <cell r="I422" t="str">
            <v xml:space="preserve">Altre collaborazioni e prestazioni di lavoro - area non sanitaria </v>
          </cell>
          <cell r="J422" t="str">
            <v>BA1830</v>
          </cell>
          <cell r="K422"/>
          <cell r="L422"/>
          <cell r="M422">
            <v>0</v>
          </cell>
          <cell r="N422">
            <v>0</v>
          </cell>
        </row>
        <row r="423">
          <cell r="H423" t="str">
            <v>305200200305010</v>
          </cell>
          <cell r="I423" t="str">
            <v>Costo del personale tirocinante - area non sanitaria</v>
          </cell>
          <cell r="J423"/>
          <cell r="K423"/>
          <cell r="L423"/>
          <cell r="M423">
            <v>0</v>
          </cell>
          <cell r="N423">
            <v>0</v>
          </cell>
        </row>
        <row r="424">
          <cell r="H424" t="str">
            <v>305200200305020</v>
          </cell>
          <cell r="I424" t="str">
            <v>Personale esterno con contratto di diritto privato - area non sanitaria</v>
          </cell>
          <cell r="J424"/>
          <cell r="K424"/>
          <cell r="L424"/>
          <cell r="M424">
            <v>0</v>
          </cell>
          <cell r="N424">
            <v>0</v>
          </cell>
        </row>
        <row r="425">
          <cell r="H425" t="str">
            <v>305200200305030</v>
          </cell>
          <cell r="I425" t="str">
            <v>Costo borsisti - area non sanitaria</v>
          </cell>
          <cell r="J425"/>
          <cell r="K425"/>
          <cell r="L425"/>
          <cell r="M425">
            <v>0</v>
          </cell>
          <cell r="N425">
            <v>0</v>
          </cell>
        </row>
        <row r="426">
          <cell r="H426" t="str">
            <v>305200200305040</v>
          </cell>
          <cell r="I426" t="str">
            <v>Indennità per commissioni non sanitarie</v>
          </cell>
          <cell r="J426"/>
          <cell r="K426"/>
          <cell r="L426"/>
          <cell r="M426">
            <v>0</v>
          </cell>
          <cell r="N426">
            <v>37000</v>
          </cell>
        </row>
        <row r="427">
          <cell r="H427" t="str">
            <v>305200200305090</v>
          </cell>
          <cell r="I427" t="str">
            <v xml:space="preserve">Altre collaborazioni e prestazioni di lavoro - area non sanitaria </v>
          </cell>
          <cell r="J427"/>
          <cell r="K427"/>
          <cell r="L427"/>
          <cell r="M427">
            <v>0</v>
          </cell>
          <cell r="N427">
            <v>62500</v>
          </cell>
        </row>
        <row r="428">
          <cell r="H428" t="str">
            <v>305200200306000</v>
          </cell>
          <cell r="I428" t="str">
            <v>Altre Consulenze non sanitarie da privato - in attuazione dell’art.79, comma 1 sexies lettera c), del D.L. 112/2008, convertito con legge 133/2008 e della legge 23 dicembre 2009 n. 191.</v>
          </cell>
          <cell r="J428" t="str">
            <v>BA1831</v>
          </cell>
          <cell r="K428"/>
          <cell r="L428"/>
          <cell r="M428">
            <v>0</v>
          </cell>
          <cell r="N428">
            <v>0</v>
          </cell>
        </row>
        <row r="429">
          <cell r="H429">
            <v>0</v>
          </cell>
          <cell r="I429" t="str">
            <v>Rimborso oneri stipendiali del personale non sanitario in comando</v>
          </cell>
          <cell r="J429" t="str">
            <v>BA1840</v>
          </cell>
          <cell r="K429"/>
          <cell r="L429"/>
          <cell r="M429">
            <v>0</v>
          </cell>
          <cell r="N429">
            <v>0</v>
          </cell>
        </row>
        <row r="430">
          <cell r="H430" t="str">
            <v>305200200401000</v>
          </cell>
          <cell r="I430" t="str">
            <v>Rimborso oneri stipendiali personale non sanitario in comando da Aziende sanitarie pubbliche della Regione</v>
          </cell>
          <cell r="J430" t="str">
            <v>BA1850</v>
          </cell>
          <cell r="K430" t="str">
            <v>R</v>
          </cell>
          <cell r="L430"/>
          <cell r="M430">
            <v>0</v>
          </cell>
          <cell r="N430">
            <v>0</v>
          </cell>
        </row>
        <row r="431">
          <cell r="H431" t="str">
            <v>305200200402000</v>
          </cell>
          <cell r="I431" t="str">
            <v>Rimborso oneri stipendiali personale non sanitario in comando da Regione, soggetti pubblici e da Università</v>
          </cell>
          <cell r="J431" t="str">
            <v>BA1860</v>
          </cell>
          <cell r="K431"/>
          <cell r="L431"/>
          <cell r="M431">
            <v>0</v>
          </cell>
          <cell r="N431">
            <v>0</v>
          </cell>
        </row>
        <row r="432">
          <cell r="H432" t="str">
            <v>305200200403000</v>
          </cell>
          <cell r="I432" t="str">
            <v>Rimborso oneri stipendiali personale non sanitario in comando da aziende di altre Regioni (Extraregione)</v>
          </cell>
          <cell r="J432" t="str">
            <v>BA1870</v>
          </cell>
          <cell r="K432" t="str">
            <v>SS</v>
          </cell>
          <cell r="L432"/>
          <cell r="M432">
            <v>0</v>
          </cell>
          <cell r="N432">
            <v>0</v>
          </cell>
        </row>
        <row r="433">
          <cell r="H433">
            <v>0</v>
          </cell>
          <cell r="I433" t="str">
            <v>Formazione (esternalizzata e non)</v>
          </cell>
          <cell r="J433" t="str">
            <v>BA1880</v>
          </cell>
          <cell r="K433"/>
          <cell r="L433"/>
          <cell r="M433">
            <v>0</v>
          </cell>
          <cell r="N433">
            <v>0</v>
          </cell>
        </row>
        <row r="434">
          <cell r="H434" t="str">
            <v>305200300100000</v>
          </cell>
          <cell r="I434" t="str">
            <v>Formazione (esternalizzata e non) da pubblico</v>
          </cell>
          <cell r="J434" t="str">
            <v>BA1890</v>
          </cell>
          <cell r="K434"/>
          <cell r="L434"/>
          <cell r="M434">
            <v>0</v>
          </cell>
          <cell r="N434">
            <v>0</v>
          </cell>
        </row>
        <row r="435">
          <cell r="H435" t="str">
            <v>305200300200000</v>
          </cell>
          <cell r="I435" t="str">
            <v>Formazione (esternalizzata e non) da privato</v>
          </cell>
          <cell r="J435" t="str">
            <v>BA1900</v>
          </cell>
          <cell r="K435"/>
          <cell r="L435"/>
          <cell r="M435">
            <v>0</v>
          </cell>
          <cell r="N435">
            <v>100000</v>
          </cell>
        </row>
        <row r="436">
          <cell r="H436">
            <v>0</v>
          </cell>
          <cell r="I436" t="str">
            <v>Manutenzione e riparazione (ordinaria esternalizzata)</v>
          </cell>
          <cell r="J436"/>
          <cell r="K436"/>
          <cell r="L436"/>
          <cell r="M436">
            <v>0</v>
          </cell>
          <cell r="N436">
            <v>0</v>
          </cell>
        </row>
        <row r="437">
          <cell r="H437" t="str">
            <v>310100000000000</v>
          </cell>
          <cell r="I437" t="str">
            <v>Manutenzione e riparazione ai fabbricati e loro pertinenze</v>
          </cell>
          <cell r="J437" t="str">
            <v>BA1920</v>
          </cell>
          <cell r="K437"/>
          <cell r="L437"/>
          <cell r="M437">
            <v>0</v>
          </cell>
          <cell r="N437">
            <v>1000</v>
          </cell>
        </row>
        <row r="438">
          <cell r="H438">
            <v>0</v>
          </cell>
          <cell r="I438" t="str">
            <v>Manutenzione e riparazione agli impianti e macchinari</v>
          </cell>
          <cell r="J438" t="str">
            <v>BA1930</v>
          </cell>
          <cell r="K438"/>
          <cell r="L438"/>
          <cell r="M438">
            <v>0</v>
          </cell>
          <cell r="N438">
            <v>0</v>
          </cell>
        </row>
        <row r="439">
          <cell r="H439" t="str">
            <v>310200100000000</v>
          </cell>
          <cell r="I439" t="str">
            <v>Impianti di trasmissione dati e telefonia</v>
          </cell>
          <cell r="J439"/>
          <cell r="K439"/>
          <cell r="L439"/>
          <cell r="M439">
            <v>0</v>
          </cell>
          <cell r="N439">
            <v>0</v>
          </cell>
        </row>
        <row r="440">
          <cell r="H440" t="str">
            <v>310200200000000</v>
          </cell>
          <cell r="I440" t="str">
            <v>Impiantistica varia</v>
          </cell>
          <cell r="J440"/>
          <cell r="K440"/>
          <cell r="L440"/>
          <cell r="M440">
            <v>0</v>
          </cell>
          <cell r="N440">
            <v>0</v>
          </cell>
        </row>
        <row r="441">
          <cell r="H441" t="str">
            <v>310200300000000</v>
          </cell>
          <cell r="I441" t="str">
            <v>Altre manutenzione e riparazione agli impianti e macchinari</v>
          </cell>
          <cell r="J441"/>
          <cell r="K441"/>
          <cell r="L441"/>
          <cell r="M441">
            <v>0</v>
          </cell>
          <cell r="N441">
            <v>0</v>
          </cell>
        </row>
        <row r="442">
          <cell r="H442" t="str">
            <v>310300000000000</v>
          </cell>
          <cell r="I442" t="str">
            <v>Manutenzione e riparazione alle attrezzature sanitarie e scientifiche</v>
          </cell>
          <cell r="J442" t="str">
            <v>BA1940</v>
          </cell>
          <cell r="K442"/>
          <cell r="L442"/>
          <cell r="M442">
            <v>0</v>
          </cell>
          <cell r="N442">
            <v>1000</v>
          </cell>
        </row>
        <row r="443">
          <cell r="H443" t="str">
            <v>310400000000000</v>
          </cell>
          <cell r="I443" t="str">
            <v>Manutenzione e riparazione ai mobili e arredi</v>
          </cell>
          <cell r="J443" t="str">
            <v>BA1950</v>
          </cell>
          <cell r="K443"/>
          <cell r="L443"/>
          <cell r="M443">
            <v>0</v>
          </cell>
          <cell r="N443">
            <v>1000</v>
          </cell>
        </row>
        <row r="444">
          <cell r="H444" t="str">
            <v>310500000000000</v>
          </cell>
          <cell r="I444" t="str">
            <v>Manutenzione e riparazione agli automezzi</v>
          </cell>
          <cell r="J444" t="str">
            <v>BA1960</v>
          </cell>
          <cell r="K444"/>
          <cell r="L444"/>
          <cell r="M444">
            <v>0</v>
          </cell>
          <cell r="N444">
            <v>1000</v>
          </cell>
        </row>
        <row r="445">
          <cell r="H445">
            <v>0</v>
          </cell>
          <cell r="I445" t="str">
            <v>Altre manutenzioni e riparazioni</v>
          </cell>
          <cell r="J445" t="str">
            <v>BA1970</v>
          </cell>
          <cell r="K445"/>
          <cell r="L445"/>
          <cell r="M445">
            <v>0</v>
          </cell>
          <cell r="N445">
            <v>0</v>
          </cell>
        </row>
        <row r="446">
          <cell r="H446" t="str">
            <v>310600100000000</v>
          </cell>
          <cell r="I446" t="str">
            <v>Attrezzature informatiche</v>
          </cell>
          <cell r="J446"/>
          <cell r="K446"/>
          <cell r="L446"/>
          <cell r="M446">
            <v>0</v>
          </cell>
          <cell r="N446">
            <v>0</v>
          </cell>
        </row>
        <row r="447">
          <cell r="H447" t="str">
            <v>310600200000000</v>
          </cell>
          <cell r="I447" t="str">
            <v>Software</v>
          </cell>
          <cell r="J447"/>
          <cell r="K447"/>
          <cell r="L447"/>
          <cell r="M447">
            <v>0</v>
          </cell>
          <cell r="N447">
            <v>0</v>
          </cell>
        </row>
        <row r="448">
          <cell r="H448" t="str">
            <v>310600300000000</v>
          </cell>
          <cell r="I448" t="str">
            <v>Altre manutenzioni e riparazioni</v>
          </cell>
          <cell r="J448"/>
          <cell r="K448"/>
          <cell r="L448"/>
          <cell r="M448">
            <v>0</v>
          </cell>
          <cell r="N448">
            <v>1000</v>
          </cell>
        </row>
        <row r="449">
          <cell r="H449" t="str">
            <v>310700000000000</v>
          </cell>
          <cell r="I449" t="str">
            <v>Manutenzioni e riparazioni da Aziende sanitarie pubbliche della Regione</v>
          </cell>
          <cell r="J449" t="str">
            <v>BA1980</v>
          </cell>
          <cell r="K449" t="str">
            <v>R</v>
          </cell>
          <cell r="L449"/>
          <cell r="M449">
            <v>0</v>
          </cell>
          <cell r="N449">
            <v>0</v>
          </cell>
        </row>
        <row r="450">
          <cell r="H450">
            <v>0</v>
          </cell>
          <cell r="I450" t="str">
            <v>Godimento di beni di terzi</v>
          </cell>
          <cell r="J450" t="str">
            <v>BA1990</v>
          </cell>
          <cell r="K450"/>
          <cell r="L450"/>
          <cell r="M450">
            <v>0</v>
          </cell>
          <cell r="N450">
            <v>0</v>
          </cell>
        </row>
        <row r="451">
          <cell r="H451">
            <v>0</v>
          </cell>
          <cell r="I451" t="str">
            <v>Fitti passivi</v>
          </cell>
          <cell r="J451" t="str">
            <v>BA2000</v>
          </cell>
          <cell r="K451"/>
          <cell r="L451"/>
          <cell r="M451">
            <v>0</v>
          </cell>
          <cell r="N451">
            <v>0</v>
          </cell>
        </row>
        <row r="452">
          <cell r="H452" t="str">
            <v>315100100000000</v>
          </cell>
          <cell r="I452" t="str">
            <v>Locazioni passive</v>
          </cell>
          <cell r="J452"/>
          <cell r="K452"/>
          <cell r="L452"/>
          <cell r="M452">
            <v>0</v>
          </cell>
          <cell r="N452">
            <v>747597</v>
          </cell>
        </row>
        <row r="453">
          <cell r="H453" t="str">
            <v>315100200000000</v>
          </cell>
          <cell r="I453" t="str">
            <v>Spese condominiali</v>
          </cell>
          <cell r="J453"/>
          <cell r="K453"/>
          <cell r="L453"/>
          <cell r="M453">
            <v>0</v>
          </cell>
          <cell r="N453">
            <v>40000</v>
          </cell>
        </row>
        <row r="454">
          <cell r="H454">
            <v>0</v>
          </cell>
          <cell r="I454" t="str">
            <v>Canoni di noleggio</v>
          </cell>
          <cell r="J454" t="str">
            <v>BA2010</v>
          </cell>
          <cell r="K454"/>
          <cell r="L454"/>
          <cell r="M454">
            <v>0</v>
          </cell>
          <cell r="N454">
            <v>0</v>
          </cell>
        </row>
        <row r="455">
          <cell r="H455" t="str">
            <v>315200100000000</v>
          </cell>
          <cell r="I455" t="str">
            <v>Canoni di noleggio - area sanitaria</v>
          </cell>
          <cell r="J455" t="str">
            <v>BA2020</v>
          </cell>
          <cell r="K455"/>
          <cell r="L455"/>
          <cell r="M455">
            <v>0</v>
          </cell>
          <cell r="N455">
            <v>3000000</v>
          </cell>
        </row>
        <row r="456">
          <cell r="H456">
            <v>0</v>
          </cell>
          <cell r="I456" t="str">
            <v>Canoni di noleggio - area non sanitaria</v>
          </cell>
          <cell r="J456" t="str">
            <v>BA2030</v>
          </cell>
          <cell r="K456"/>
          <cell r="L456"/>
          <cell r="M456">
            <v>0</v>
          </cell>
          <cell r="N456">
            <v>0</v>
          </cell>
        </row>
        <row r="457">
          <cell r="H457" t="str">
            <v>315200200100000</v>
          </cell>
          <cell r="I457" t="str">
            <v>Canoni hardware e software</v>
          </cell>
          <cell r="J457"/>
          <cell r="K457"/>
          <cell r="L457"/>
          <cell r="M457">
            <v>0</v>
          </cell>
          <cell r="N457">
            <v>235000</v>
          </cell>
        </row>
        <row r="458">
          <cell r="H458" t="str">
            <v>315200200200000</v>
          </cell>
          <cell r="I458" t="str">
            <v>Canoni fotocopiatrici</v>
          </cell>
          <cell r="J458"/>
          <cell r="K458"/>
          <cell r="L458"/>
          <cell r="M458">
            <v>0</v>
          </cell>
          <cell r="N458">
            <v>35000</v>
          </cell>
        </row>
        <row r="459">
          <cell r="H459" t="str">
            <v>315200200300000</v>
          </cell>
          <cell r="I459" t="str">
            <v>Canoni noleggio automezzi</v>
          </cell>
          <cell r="J459"/>
          <cell r="K459"/>
          <cell r="L459"/>
          <cell r="M459">
            <v>0</v>
          </cell>
          <cell r="N459">
            <v>0</v>
          </cell>
        </row>
        <row r="460">
          <cell r="H460" t="str">
            <v>315200200900000</v>
          </cell>
          <cell r="I460" t="str">
            <v>Canoni noleggio altro</v>
          </cell>
          <cell r="J460"/>
          <cell r="K460"/>
          <cell r="L460"/>
          <cell r="M460">
            <v>0</v>
          </cell>
          <cell r="N460">
            <v>1000</v>
          </cell>
        </row>
        <row r="461">
          <cell r="H461">
            <v>0</v>
          </cell>
          <cell r="I461" t="str">
            <v>Canoni di leasing</v>
          </cell>
          <cell r="J461" t="str">
            <v>BA2040</v>
          </cell>
          <cell r="K461"/>
          <cell r="L461"/>
          <cell r="M461">
            <v>0</v>
          </cell>
          <cell r="N461">
            <v>0</v>
          </cell>
        </row>
        <row r="462">
          <cell r="H462">
            <v>0</v>
          </cell>
          <cell r="I462" t="str">
            <v>Canoni di leasing - area sanitaria</v>
          </cell>
          <cell r="J462" t="str">
            <v>BA2050</v>
          </cell>
          <cell r="K462"/>
          <cell r="L462"/>
          <cell r="M462">
            <v>0</v>
          </cell>
          <cell r="N462">
            <v>0</v>
          </cell>
        </row>
        <row r="463">
          <cell r="H463" t="str">
            <v>315300100100000</v>
          </cell>
          <cell r="I463" t="str">
            <v>Canoni di leasing operativo</v>
          </cell>
          <cell r="J463"/>
          <cell r="K463"/>
          <cell r="L463"/>
          <cell r="M463">
            <v>0</v>
          </cell>
          <cell r="N463">
            <v>0</v>
          </cell>
        </row>
        <row r="464">
          <cell r="H464" t="str">
            <v>315300100200000</v>
          </cell>
          <cell r="I464" t="str">
            <v>Canoni di leasing finanziario</v>
          </cell>
          <cell r="J464"/>
          <cell r="K464"/>
          <cell r="L464"/>
          <cell r="M464">
            <v>0</v>
          </cell>
          <cell r="N464">
            <v>0</v>
          </cell>
        </row>
        <row r="465">
          <cell r="H465">
            <v>0</v>
          </cell>
          <cell r="I465" t="str">
            <v>Canoni di leasing - area non sanitaria</v>
          </cell>
          <cell r="J465" t="str">
            <v>BA2060</v>
          </cell>
          <cell r="K465"/>
          <cell r="L465"/>
          <cell r="M465">
            <v>0</v>
          </cell>
          <cell r="N465">
            <v>0</v>
          </cell>
        </row>
        <row r="466">
          <cell r="H466" t="str">
            <v>315300200100000</v>
          </cell>
          <cell r="I466" t="str">
            <v>Canoni di leasing operativo</v>
          </cell>
          <cell r="J466"/>
          <cell r="K466"/>
          <cell r="L466"/>
          <cell r="M466">
            <v>0</v>
          </cell>
          <cell r="N466">
            <v>0</v>
          </cell>
        </row>
        <row r="467">
          <cell r="H467" t="str">
            <v>315300200200000</v>
          </cell>
          <cell r="I467" t="str">
            <v>Canoni di leasing finanziario</v>
          </cell>
          <cell r="J467"/>
          <cell r="K467"/>
          <cell r="L467"/>
          <cell r="M467">
            <v>0</v>
          </cell>
          <cell r="N467">
            <v>0</v>
          </cell>
        </row>
        <row r="468">
          <cell r="H468" t="str">
            <v>315350000000000</v>
          </cell>
          <cell r="I468" t="str">
            <v>Canoni di project financing</v>
          </cell>
          <cell r="J468" t="str">
            <v>BA2061</v>
          </cell>
          <cell r="K468"/>
          <cell r="L468"/>
          <cell r="M468">
            <v>0</v>
          </cell>
          <cell r="N468">
            <v>0</v>
          </cell>
        </row>
        <row r="469">
          <cell r="H469" t="str">
            <v>315400000000000</v>
          </cell>
          <cell r="I469" t="str">
            <v>Locazioni e noleggi da Aziende sanitarie pubbliche della Regione</v>
          </cell>
          <cell r="J469" t="str">
            <v>BA2070</v>
          </cell>
          <cell r="K469" t="str">
            <v>R</v>
          </cell>
          <cell r="L469"/>
          <cell r="M469">
            <v>0</v>
          </cell>
          <cell r="N469">
            <v>0</v>
          </cell>
        </row>
        <row r="470">
          <cell r="H470"/>
          <cell r="I470" t="str">
            <v>Personale del ruolo sanitario</v>
          </cell>
          <cell r="J470" t="str">
            <v>BA2090</v>
          </cell>
          <cell r="K470"/>
          <cell r="L470"/>
          <cell r="M470">
            <v>0</v>
          </cell>
          <cell r="N470">
            <v>0</v>
          </cell>
        </row>
        <row r="471">
          <cell r="H471"/>
          <cell r="I471" t="str">
            <v>Costo del personale dirigente ruolo sanitario</v>
          </cell>
          <cell r="J471" t="str">
            <v>BA2100</v>
          </cell>
          <cell r="K471"/>
          <cell r="L471"/>
          <cell r="M471">
            <v>0</v>
          </cell>
          <cell r="N471">
            <v>0</v>
          </cell>
        </row>
        <row r="472">
          <cell r="H472"/>
          <cell r="I472" t="str">
            <v>Costo del personale dirigente medico</v>
          </cell>
          <cell r="J472" t="str">
            <v>BA2110</v>
          </cell>
          <cell r="K472"/>
          <cell r="L472"/>
          <cell r="M472">
            <v>0</v>
          </cell>
          <cell r="N472">
            <v>0</v>
          </cell>
        </row>
        <row r="473">
          <cell r="H473"/>
          <cell r="I473" t="str">
            <v>Costo del personale dirigente medico - tempo indeterminato</v>
          </cell>
          <cell r="J473" t="str">
            <v>BA2120</v>
          </cell>
          <cell r="K473"/>
          <cell r="L473"/>
          <cell r="M473">
            <v>0</v>
          </cell>
          <cell r="N473">
            <v>0</v>
          </cell>
        </row>
        <row r="474">
          <cell r="H474" t="str">
            <v>320100100101000</v>
          </cell>
          <cell r="I474" t="str">
            <v>Voci di costo a carattere stipendiale</v>
          </cell>
          <cell r="J474"/>
          <cell r="K474"/>
          <cell r="L474"/>
          <cell r="M474">
            <v>0</v>
          </cell>
          <cell r="N474">
            <v>630944.67000000004</v>
          </cell>
        </row>
        <row r="475">
          <cell r="H475" t="str">
            <v>320100100102000</v>
          </cell>
          <cell r="I475" t="str">
            <v>Retribuzione di posizione</v>
          </cell>
          <cell r="J475"/>
          <cell r="K475"/>
          <cell r="L475"/>
          <cell r="M475">
            <v>0</v>
          </cell>
          <cell r="N475">
            <v>166585.73000000001</v>
          </cell>
        </row>
        <row r="476">
          <cell r="H476"/>
          <cell r="I476" t="str">
            <v>Indennità di risultato:</v>
          </cell>
          <cell r="J476"/>
          <cell r="K476"/>
          <cell r="L476"/>
          <cell r="M476">
            <v>0</v>
          </cell>
          <cell r="N476">
            <v>0</v>
          </cell>
        </row>
        <row r="477">
          <cell r="H477" t="str">
            <v>320100100103000</v>
          </cell>
          <cell r="I477" t="str">
            <v>Indennità di risultato Dirigenza medica e veterinaria</v>
          </cell>
          <cell r="J477"/>
          <cell r="K477"/>
          <cell r="L477"/>
          <cell r="M477">
            <v>0</v>
          </cell>
          <cell r="N477">
            <v>63381</v>
          </cell>
        </row>
        <row r="478">
          <cell r="H478"/>
          <cell r="I478" t="str">
            <v>Altro trattamento accessorio:</v>
          </cell>
          <cell r="J478"/>
          <cell r="K478"/>
          <cell r="L478"/>
          <cell r="M478">
            <v>0</v>
          </cell>
          <cell r="N478">
            <v>0</v>
          </cell>
        </row>
        <row r="479">
          <cell r="H479" t="str">
            <v>320100100104000</v>
          </cell>
          <cell r="I479" t="str">
            <v>Competenze accessorie Dirigenza medica e veterinaria</v>
          </cell>
          <cell r="J479"/>
          <cell r="K479"/>
          <cell r="L479"/>
          <cell r="M479">
            <v>0</v>
          </cell>
          <cell r="N479">
            <v>0</v>
          </cell>
        </row>
        <row r="480">
          <cell r="H480"/>
          <cell r="I480" t="str">
            <v>Altri oneri per il personale:</v>
          </cell>
          <cell r="J480"/>
          <cell r="K480"/>
          <cell r="L480"/>
          <cell r="M480">
            <v>0</v>
          </cell>
          <cell r="N480">
            <v>0</v>
          </cell>
        </row>
        <row r="481">
          <cell r="H481" t="str">
            <v>320100100105000</v>
          </cell>
          <cell r="I481" t="str">
            <v>Accantonamento al fondo per TFR dipendenti</v>
          </cell>
          <cell r="J481"/>
          <cell r="K481"/>
          <cell r="L481"/>
          <cell r="M481">
            <v>0</v>
          </cell>
          <cell r="N481">
            <v>0</v>
          </cell>
        </row>
        <row r="482">
          <cell r="H482" t="str">
            <v>320100100106000</v>
          </cell>
          <cell r="I482" t="str">
            <v>Accantonamento ai fondi integrativi pensione</v>
          </cell>
          <cell r="J482"/>
          <cell r="K482"/>
          <cell r="L482"/>
          <cell r="M482">
            <v>0</v>
          </cell>
          <cell r="N482">
            <v>0</v>
          </cell>
        </row>
        <row r="483">
          <cell r="H483" t="str">
            <v>320100100107000</v>
          </cell>
          <cell r="I483" t="str">
            <v>Altre competenze Dirigenza medica e veterinaria</v>
          </cell>
          <cell r="J483"/>
          <cell r="K483"/>
          <cell r="L483"/>
          <cell r="M483">
            <v>0</v>
          </cell>
          <cell r="N483">
            <v>2000</v>
          </cell>
        </row>
        <row r="484">
          <cell r="H484"/>
          <cell r="I484" t="str">
            <v>Oneri sociali su retribuzione:</v>
          </cell>
          <cell r="J484"/>
          <cell r="K484"/>
          <cell r="L484"/>
          <cell r="M484">
            <v>0</v>
          </cell>
          <cell r="N484">
            <v>0</v>
          </cell>
        </row>
        <row r="485">
          <cell r="H485" t="str">
            <v>320100100109000</v>
          </cell>
          <cell r="I485" t="str">
            <v>Oneri sociali Dirigenza medica e veterinaria</v>
          </cell>
          <cell r="J485"/>
          <cell r="K485"/>
          <cell r="L485"/>
          <cell r="M485">
            <v>0</v>
          </cell>
          <cell r="N485">
            <v>245359.74899999998</v>
          </cell>
        </row>
        <row r="486">
          <cell r="H486"/>
          <cell r="I486" t="str">
            <v>Costo del personale dirigente medico - tempo determinato</v>
          </cell>
          <cell r="J486" t="str">
            <v>BA2130</v>
          </cell>
          <cell r="K486"/>
          <cell r="L486"/>
          <cell r="M486">
            <v>0</v>
          </cell>
          <cell r="N486">
            <v>0</v>
          </cell>
        </row>
        <row r="487">
          <cell r="H487" t="str">
            <v>320100100201000</v>
          </cell>
          <cell r="I487" t="str">
            <v>Voci di costo a carattere stipendiale</v>
          </cell>
          <cell r="J487"/>
          <cell r="K487"/>
          <cell r="L487"/>
          <cell r="M487">
            <v>0</v>
          </cell>
          <cell r="N487">
            <v>0</v>
          </cell>
        </row>
        <row r="488">
          <cell r="H488" t="str">
            <v>320100100202000</v>
          </cell>
          <cell r="I488" t="str">
            <v>Retribuzione di posizione</v>
          </cell>
          <cell r="J488"/>
          <cell r="K488"/>
          <cell r="L488"/>
          <cell r="M488">
            <v>0</v>
          </cell>
          <cell r="N488">
            <v>0</v>
          </cell>
        </row>
        <row r="489">
          <cell r="H489"/>
          <cell r="I489" t="str">
            <v>Indennità di risultato:</v>
          </cell>
          <cell r="J489"/>
          <cell r="K489"/>
          <cell r="L489"/>
          <cell r="M489">
            <v>0</v>
          </cell>
          <cell r="N489">
            <v>0</v>
          </cell>
        </row>
        <row r="490">
          <cell r="H490" t="str">
            <v>320100100203000</v>
          </cell>
          <cell r="I490" t="str">
            <v>Indennità di risultato Dirigenza medica e veterinaria</v>
          </cell>
          <cell r="J490"/>
          <cell r="K490"/>
          <cell r="L490"/>
          <cell r="M490">
            <v>0</v>
          </cell>
          <cell r="N490">
            <v>0</v>
          </cell>
        </row>
        <row r="491">
          <cell r="H491"/>
          <cell r="I491" t="str">
            <v>Altro trattamento accessorio:</v>
          </cell>
          <cell r="J491"/>
          <cell r="K491"/>
          <cell r="L491"/>
          <cell r="M491">
            <v>0</v>
          </cell>
          <cell r="N491">
            <v>0</v>
          </cell>
        </row>
        <row r="492">
          <cell r="H492" t="str">
            <v>320100100204000</v>
          </cell>
          <cell r="I492" t="str">
            <v>Competenze accessorie Dirigenza medica e veterinaria</v>
          </cell>
          <cell r="J492"/>
          <cell r="K492"/>
          <cell r="L492"/>
          <cell r="M492">
            <v>0</v>
          </cell>
          <cell r="N492">
            <v>0</v>
          </cell>
        </row>
        <row r="493">
          <cell r="H493"/>
          <cell r="I493" t="str">
            <v>Altri oneri per il personale:</v>
          </cell>
          <cell r="J493"/>
          <cell r="K493"/>
          <cell r="L493"/>
          <cell r="M493">
            <v>0</v>
          </cell>
          <cell r="N493">
            <v>0</v>
          </cell>
        </row>
        <row r="494">
          <cell r="H494" t="str">
            <v>320100100205000</v>
          </cell>
          <cell r="I494" t="str">
            <v>Accantonamento al fondo per TFR dipendenti</v>
          </cell>
          <cell r="J494"/>
          <cell r="K494"/>
          <cell r="L494"/>
          <cell r="M494">
            <v>0</v>
          </cell>
          <cell r="N494">
            <v>0</v>
          </cell>
        </row>
        <row r="495">
          <cell r="H495" t="str">
            <v>320100100206000</v>
          </cell>
          <cell r="I495" t="str">
            <v>Accantonamento ai fondi integrativi pensione</v>
          </cell>
          <cell r="J495"/>
          <cell r="K495"/>
          <cell r="L495"/>
          <cell r="M495">
            <v>0</v>
          </cell>
          <cell r="N495">
            <v>0</v>
          </cell>
        </row>
        <row r="496">
          <cell r="H496" t="str">
            <v>320100100207000</v>
          </cell>
          <cell r="I496" t="str">
            <v>Altre competenze Dirigenza medica e veterinaria</v>
          </cell>
          <cell r="J496"/>
          <cell r="K496"/>
          <cell r="L496"/>
          <cell r="M496">
            <v>0</v>
          </cell>
          <cell r="N496">
            <v>0</v>
          </cell>
        </row>
        <row r="497">
          <cell r="H497"/>
          <cell r="I497" t="str">
            <v>Oneri sociali su retribuzione:</v>
          </cell>
          <cell r="J497"/>
          <cell r="K497"/>
          <cell r="L497"/>
          <cell r="M497">
            <v>0</v>
          </cell>
          <cell r="N497">
            <v>0</v>
          </cell>
        </row>
        <row r="498">
          <cell r="H498" t="str">
            <v>320100100209000</v>
          </cell>
          <cell r="I498" t="str">
            <v>Oneri sociali Dirigenza medica e veterinaria</v>
          </cell>
          <cell r="J498"/>
          <cell r="K498"/>
          <cell r="L498"/>
          <cell r="M498">
            <v>0</v>
          </cell>
          <cell r="N498">
            <v>0</v>
          </cell>
        </row>
        <row r="499">
          <cell r="H499" t="str">
            <v>320100100300000</v>
          </cell>
          <cell r="I499" t="str">
            <v>Costo del personale dirigente medico - altro</v>
          </cell>
          <cell r="J499" t="str">
            <v>BA2140</v>
          </cell>
          <cell r="K499"/>
          <cell r="L499"/>
          <cell r="M499">
            <v>0</v>
          </cell>
          <cell r="N499">
            <v>0</v>
          </cell>
        </row>
        <row r="500">
          <cell r="H500"/>
          <cell r="I500" t="str">
            <v>Costo del personale dirigente non medico</v>
          </cell>
          <cell r="J500" t="str">
            <v>BA2150</v>
          </cell>
          <cell r="K500"/>
          <cell r="L500"/>
          <cell r="M500">
            <v>0</v>
          </cell>
          <cell r="N500">
            <v>0</v>
          </cell>
        </row>
        <row r="501">
          <cell r="H501"/>
          <cell r="I501" t="str">
            <v>Costo del personale dirigente non medico - tempo indeterminato</v>
          </cell>
          <cell r="J501" t="str">
            <v>BA2160</v>
          </cell>
          <cell r="K501"/>
          <cell r="L501"/>
          <cell r="M501">
            <v>0</v>
          </cell>
          <cell r="N501">
            <v>0</v>
          </cell>
        </row>
        <row r="502">
          <cell r="H502" t="str">
            <v>320100200101000</v>
          </cell>
          <cell r="I502" t="str">
            <v>Voci di costo a carattere stipendiale</v>
          </cell>
          <cell r="J502"/>
          <cell r="K502"/>
          <cell r="L502"/>
          <cell r="M502">
            <v>0</v>
          </cell>
          <cell r="N502">
            <v>508570.75</v>
          </cell>
        </row>
        <row r="503">
          <cell r="H503" t="str">
            <v>320100200102000</v>
          </cell>
          <cell r="I503" t="str">
            <v>Retribuzione di posizione</v>
          </cell>
          <cell r="J503"/>
          <cell r="K503"/>
          <cell r="L503"/>
          <cell r="M503">
            <v>0</v>
          </cell>
          <cell r="N503">
            <v>233894</v>
          </cell>
        </row>
        <row r="504">
          <cell r="H504" t="str">
            <v>320100200103000</v>
          </cell>
          <cell r="I504" t="str">
            <v>Indennità di risultato</v>
          </cell>
          <cell r="J504"/>
          <cell r="K504"/>
          <cell r="L504"/>
          <cell r="M504">
            <v>0</v>
          </cell>
          <cell r="N504">
            <v>97035</v>
          </cell>
        </row>
        <row r="505">
          <cell r="H505" t="str">
            <v>320100200104000</v>
          </cell>
          <cell r="I505" t="str">
            <v>Altro trattamento accessorio</v>
          </cell>
          <cell r="J505"/>
          <cell r="K505"/>
          <cell r="L505"/>
          <cell r="M505">
            <v>0</v>
          </cell>
          <cell r="N505">
            <v>0</v>
          </cell>
        </row>
        <row r="506">
          <cell r="H506"/>
          <cell r="I506" t="str">
            <v>Altri oneri per il personale personale dirigente non medico:</v>
          </cell>
          <cell r="J506"/>
          <cell r="K506"/>
          <cell r="L506"/>
          <cell r="M506">
            <v>0</v>
          </cell>
          <cell r="N506">
            <v>0</v>
          </cell>
        </row>
        <row r="507">
          <cell r="H507" t="str">
            <v>320100200105000</v>
          </cell>
          <cell r="I507" t="str">
            <v>Accantonamento al fondo per TFR dipendenti</v>
          </cell>
          <cell r="J507"/>
          <cell r="K507"/>
          <cell r="L507"/>
          <cell r="M507">
            <v>0</v>
          </cell>
          <cell r="N507">
            <v>0</v>
          </cell>
        </row>
        <row r="508">
          <cell r="H508" t="str">
            <v>320100200106000</v>
          </cell>
          <cell r="I508" t="str">
            <v>Accantonamento ai fondi integrativi pensione</v>
          </cell>
          <cell r="J508"/>
          <cell r="K508"/>
          <cell r="L508"/>
          <cell r="M508">
            <v>0</v>
          </cell>
          <cell r="N508">
            <v>0</v>
          </cell>
        </row>
        <row r="509">
          <cell r="H509" t="str">
            <v>320100200107000</v>
          </cell>
          <cell r="I509" t="str">
            <v>Altre competenze personale dirigente non medico</v>
          </cell>
          <cell r="J509"/>
          <cell r="K509"/>
          <cell r="L509"/>
          <cell r="M509">
            <v>0</v>
          </cell>
          <cell r="N509">
            <v>1000</v>
          </cell>
        </row>
        <row r="510">
          <cell r="H510" t="str">
            <v>320100200109000</v>
          </cell>
          <cell r="I510" t="str">
            <v>Oneri sociali su retribuzione</v>
          </cell>
          <cell r="J510"/>
          <cell r="K510"/>
          <cell r="L510"/>
          <cell r="M510">
            <v>0</v>
          </cell>
          <cell r="N510">
            <v>239257.42874999999</v>
          </cell>
        </row>
        <row r="511">
          <cell r="H511"/>
          <cell r="I511" t="str">
            <v>Costo del personale dirigente non medico - tempo determinato</v>
          </cell>
          <cell r="J511" t="str">
            <v>BA2170</v>
          </cell>
          <cell r="K511"/>
          <cell r="L511"/>
          <cell r="M511">
            <v>0</v>
          </cell>
          <cell r="N511">
            <v>0</v>
          </cell>
        </row>
        <row r="512">
          <cell r="H512" t="str">
            <v>320100200201000</v>
          </cell>
          <cell r="I512" t="str">
            <v>Voci di costo a carattere stipendiale</v>
          </cell>
          <cell r="J512"/>
          <cell r="K512"/>
          <cell r="L512"/>
          <cell r="M512">
            <v>0</v>
          </cell>
          <cell r="N512">
            <v>0</v>
          </cell>
        </row>
        <row r="513">
          <cell r="H513" t="str">
            <v>320100200202000</v>
          </cell>
          <cell r="I513" t="str">
            <v>Retribuzione di posizione</v>
          </cell>
          <cell r="J513"/>
          <cell r="K513"/>
          <cell r="L513"/>
          <cell r="M513">
            <v>0</v>
          </cell>
          <cell r="N513">
            <v>0</v>
          </cell>
        </row>
        <row r="514">
          <cell r="H514" t="str">
            <v>320100200203000</v>
          </cell>
          <cell r="I514" t="str">
            <v>Indennità di risultato</v>
          </cell>
          <cell r="J514"/>
          <cell r="K514"/>
          <cell r="L514"/>
          <cell r="M514">
            <v>0</v>
          </cell>
          <cell r="N514">
            <v>0</v>
          </cell>
        </row>
        <row r="515">
          <cell r="H515" t="str">
            <v>320100200204000</v>
          </cell>
          <cell r="I515" t="str">
            <v>Altro trattamento accessorio</v>
          </cell>
          <cell r="J515"/>
          <cell r="K515"/>
          <cell r="L515"/>
          <cell r="M515">
            <v>0</v>
          </cell>
          <cell r="N515">
            <v>0</v>
          </cell>
        </row>
        <row r="516">
          <cell r="H516"/>
          <cell r="I516" t="str">
            <v>Altri oneri per il personale personale dirigente non medico:</v>
          </cell>
          <cell r="J516"/>
          <cell r="K516"/>
          <cell r="L516"/>
          <cell r="M516">
            <v>0</v>
          </cell>
          <cell r="N516">
            <v>0</v>
          </cell>
        </row>
        <row r="517">
          <cell r="H517" t="str">
            <v>320100200205000</v>
          </cell>
          <cell r="I517" t="str">
            <v>Accantonamento al fondo per TFR dipendenti</v>
          </cell>
          <cell r="J517"/>
          <cell r="K517"/>
          <cell r="L517"/>
          <cell r="M517">
            <v>0</v>
          </cell>
          <cell r="N517">
            <v>0</v>
          </cell>
        </row>
        <row r="518">
          <cell r="H518" t="str">
            <v>320100200206000</v>
          </cell>
          <cell r="I518" t="str">
            <v>Accantonamento ai fondi integrativi pensione</v>
          </cell>
          <cell r="J518"/>
          <cell r="K518"/>
          <cell r="L518"/>
          <cell r="M518">
            <v>0</v>
          </cell>
          <cell r="N518">
            <v>0</v>
          </cell>
        </row>
        <row r="519">
          <cell r="H519" t="str">
            <v>320100200207000</v>
          </cell>
          <cell r="I519" t="str">
            <v>Altre competenze personale dirigente non medico</v>
          </cell>
          <cell r="J519"/>
          <cell r="K519"/>
          <cell r="L519"/>
          <cell r="M519">
            <v>0</v>
          </cell>
          <cell r="N519">
            <v>0</v>
          </cell>
        </row>
        <row r="520">
          <cell r="H520" t="str">
            <v>320100200209000</v>
          </cell>
          <cell r="I520" t="str">
            <v>Oneri sociali su retribuzione</v>
          </cell>
          <cell r="J520"/>
          <cell r="K520"/>
          <cell r="L520"/>
          <cell r="M520">
            <v>0</v>
          </cell>
          <cell r="N520">
            <v>0</v>
          </cell>
        </row>
        <row r="521">
          <cell r="H521" t="str">
            <v>320100200300000</v>
          </cell>
          <cell r="I521" t="str">
            <v>Costo del personale dirigente medico - altro</v>
          </cell>
          <cell r="J521" t="str">
            <v>BA2180</v>
          </cell>
          <cell r="K521"/>
          <cell r="L521"/>
          <cell r="M521">
            <v>0</v>
          </cell>
          <cell r="N521">
            <v>0</v>
          </cell>
        </row>
        <row r="522">
          <cell r="H522"/>
          <cell r="I522" t="str">
            <v>Costo del personale comparto ruolo sanitario</v>
          </cell>
          <cell r="J522" t="str">
            <v>BA2190</v>
          </cell>
          <cell r="K522"/>
          <cell r="L522"/>
          <cell r="M522">
            <v>0</v>
          </cell>
          <cell r="N522">
            <v>0</v>
          </cell>
        </row>
        <row r="523">
          <cell r="H523"/>
          <cell r="I523" t="str">
            <v>Costo del personale comparto ruolo sanitario - tempo indeterminato</v>
          </cell>
          <cell r="J523" t="str">
            <v>BA2200</v>
          </cell>
          <cell r="K523"/>
          <cell r="L523"/>
          <cell r="M523">
            <v>0</v>
          </cell>
          <cell r="N523">
            <v>0</v>
          </cell>
        </row>
        <row r="524">
          <cell r="H524" t="str">
            <v>320200100100000</v>
          </cell>
          <cell r="I524" t="str">
            <v>Voci di costo a carattere stipendiale</v>
          </cell>
          <cell r="J524"/>
          <cell r="K524"/>
          <cell r="L524"/>
          <cell r="M524">
            <v>0</v>
          </cell>
          <cell r="N524">
            <v>1282386.5400000003</v>
          </cell>
        </row>
        <row r="525">
          <cell r="H525" t="str">
            <v>320200100201000</v>
          </cell>
          <cell r="I525" t="str">
            <v>Straordinario</v>
          </cell>
          <cell r="J525"/>
          <cell r="K525"/>
          <cell r="L525"/>
          <cell r="M525">
            <v>0</v>
          </cell>
          <cell r="N525">
            <v>30033</v>
          </cell>
        </row>
        <row r="526">
          <cell r="H526" t="str">
            <v>320200100303000</v>
          </cell>
          <cell r="I526" t="str">
            <v>Indennità personale</v>
          </cell>
          <cell r="J526"/>
          <cell r="K526"/>
          <cell r="L526"/>
          <cell r="M526">
            <v>0</v>
          </cell>
          <cell r="N526">
            <v>21304</v>
          </cell>
        </row>
        <row r="527">
          <cell r="H527" t="str">
            <v>320200100301000</v>
          </cell>
          <cell r="I527" t="str">
            <v xml:space="preserve">Incarichi </v>
          </cell>
          <cell r="J527"/>
          <cell r="K527"/>
          <cell r="L527"/>
          <cell r="M527">
            <v>0</v>
          </cell>
          <cell r="N527">
            <v>84151</v>
          </cell>
        </row>
        <row r="528">
          <cell r="H528" t="str">
            <v>320200100302000</v>
          </cell>
          <cell r="I528" t="str">
            <v xml:space="preserve">Progressioni economiche </v>
          </cell>
          <cell r="J528"/>
          <cell r="K528"/>
          <cell r="L528"/>
          <cell r="M528">
            <v>0</v>
          </cell>
          <cell r="N528">
            <v>100623</v>
          </cell>
        </row>
        <row r="529">
          <cell r="H529" t="str">
            <v>320200100203000</v>
          </cell>
          <cell r="I529" t="str">
            <v>Retribuzione per produttività personale</v>
          </cell>
          <cell r="J529"/>
          <cell r="K529"/>
          <cell r="L529"/>
          <cell r="M529">
            <v>0</v>
          </cell>
          <cell r="N529">
            <v>205091.87</v>
          </cell>
        </row>
        <row r="530">
          <cell r="H530" t="str">
            <v>320200100202000</v>
          </cell>
          <cell r="I530" t="str">
            <v>Altro trattamento accessorio</v>
          </cell>
          <cell r="J530"/>
          <cell r="K530"/>
          <cell r="L530"/>
          <cell r="M530">
            <v>0</v>
          </cell>
          <cell r="N530">
            <v>143000</v>
          </cell>
        </row>
        <row r="531">
          <cell r="H531"/>
          <cell r="I531" t="str">
            <v>Altri oneri per il personale:</v>
          </cell>
          <cell r="J531"/>
          <cell r="K531"/>
          <cell r="L531"/>
          <cell r="M531">
            <v>0</v>
          </cell>
          <cell r="N531">
            <v>0</v>
          </cell>
        </row>
        <row r="532">
          <cell r="H532" t="str">
            <v>320200100400000</v>
          </cell>
          <cell r="I532" t="str">
            <v>Accantonamento al fondo per TFR dipendenti</v>
          </cell>
          <cell r="J532"/>
          <cell r="K532"/>
          <cell r="L532"/>
          <cell r="M532">
            <v>0</v>
          </cell>
          <cell r="N532">
            <v>0</v>
          </cell>
        </row>
        <row r="533">
          <cell r="H533" t="str">
            <v>320200100500000</v>
          </cell>
          <cell r="I533" t="str">
            <v>Accantonamento ai fondi integrativi pensione</v>
          </cell>
          <cell r="J533"/>
          <cell r="K533"/>
          <cell r="L533"/>
          <cell r="M533">
            <v>0</v>
          </cell>
          <cell r="N533">
            <v>0</v>
          </cell>
        </row>
        <row r="534">
          <cell r="H534" t="str">
            <v>320200100600000</v>
          </cell>
          <cell r="I534" t="str">
            <v>Altri oneri per il personale</v>
          </cell>
          <cell r="J534"/>
          <cell r="K534"/>
          <cell r="L534"/>
          <cell r="M534">
            <v>0</v>
          </cell>
          <cell r="N534">
            <v>2500</v>
          </cell>
        </row>
        <row r="535">
          <cell r="H535" t="str">
            <v>320200100900000</v>
          </cell>
          <cell r="I535" t="str">
            <v>Oneri sociali su retribuzione</v>
          </cell>
          <cell r="J535"/>
          <cell r="K535"/>
          <cell r="L535"/>
          <cell r="M535">
            <v>0</v>
          </cell>
          <cell r="N535">
            <v>582577.98184999998</v>
          </cell>
        </row>
        <row r="536">
          <cell r="H536"/>
          <cell r="I536" t="str">
            <v>Costo del personale comparto ruolo sanitario - tempo determinato</v>
          </cell>
          <cell r="J536" t="str">
            <v>BA2210</v>
          </cell>
          <cell r="K536"/>
          <cell r="L536"/>
          <cell r="M536">
            <v>0</v>
          </cell>
          <cell r="N536">
            <v>0</v>
          </cell>
        </row>
        <row r="537">
          <cell r="H537" t="str">
            <v>320200200100000</v>
          </cell>
          <cell r="I537" t="str">
            <v>Voci di costo a carattere stipendiale</v>
          </cell>
          <cell r="J537"/>
          <cell r="K537"/>
          <cell r="L537"/>
          <cell r="M537">
            <v>0</v>
          </cell>
          <cell r="N537">
            <v>0</v>
          </cell>
        </row>
        <row r="538">
          <cell r="H538" t="str">
            <v>320200200201000</v>
          </cell>
          <cell r="I538" t="str">
            <v>Straordinario</v>
          </cell>
          <cell r="J538"/>
          <cell r="K538"/>
          <cell r="L538"/>
          <cell r="M538">
            <v>0</v>
          </cell>
          <cell r="N538">
            <v>0</v>
          </cell>
        </row>
        <row r="539">
          <cell r="H539" t="str">
            <v>320200200303000</v>
          </cell>
          <cell r="I539" t="str">
            <v>Indennità personale</v>
          </cell>
          <cell r="J539"/>
          <cell r="K539"/>
          <cell r="L539"/>
          <cell r="M539">
            <v>0</v>
          </cell>
          <cell r="N539">
            <v>0</v>
          </cell>
        </row>
        <row r="540">
          <cell r="H540" t="str">
            <v>320200200301000</v>
          </cell>
          <cell r="I540" t="str">
            <v xml:space="preserve">Incarichi </v>
          </cell>
          <cell r="J540"/>
          <cell r="K540"/>
          <cell r="L540"/>
          <cell r="M540">
            <v>0</v>
          </cell>
          <cell r="N540">
            <v>0</v>
          </cell>
        </row>
        <row r="541">
          <cell r="H541" t="str">
            <v>320200200302000</v>
          </cell>
          <cell r="I541" t="str">
            <v xml:space="preserve">Progressioni economiche </v>
          </cell>
          <cell r="J541"/>
          <cell r="K541"/>
          <cell r="L541"/>
          <cell r="M541">
            <v>0</v>
          </cell>
          <cell r="N541">
            <v>0</v>
          </cell>
        </row>
        <row r="542">
          <cell r="H542" t="str">
            <v>320200200203000</v>
          </cell>
          <cell r="I542" t="str">
            <v>Retribuzione per produttività personale</v>
          </cell>
          <cell r="J542"/>
          <cell r="K542"/>
          <cell r="L542"/>
          <cell r="M542">
            <v>0</v>
          </cell>
          <cell r="N542">
            <v>0</v>
          </cell>
        </row>
        <row r="543">
          <cell r="H543" t="str">
            <v>320200200202000</v>
          </cell>
          <cell r="I543" t="str">
            <v>Altro trattamento accessorio</v>
          </cell>
          <cell r="J543"/>
          <cell r="K543"/>
          <cell r="L543"/>
          <cell r="M543">
            <v>0</v>
          </cell>
          <cell r="N543">
            <v>0</v>
          </cell>
        </row>
        <row r="544">
          <cell r="H544"/>
          <cell r="I544" t="str">
            <v>Altri oneri per il personale:</v>
          </cell>
          <cell r="J544"/>
          <cell r="K544"/>
          <cell r="L544"/>
          <cell r="M544">
            <v>0</v>
          </cell>
          <cell r="N544">
            <v>0</v>
          </cell>
        </row>
        <row r="545">
          <cell r="H545" t="str">
            <v>320200200400000</v>
          </cell>
          <cell r="I545" t="str">
            <v>Accantonamento al fondo per TFR dipendenti</v>
          </cell>
          <cell r="J545"/>
          <cell r="K545"/>
          <cell r="L545"/>
          <cell r="M545">
            <v>0</v>
          </cell>
          <cell r="N545">
            <v>0</v>
          </cell>
        </row>
        <row r="546">
          <cell r="H546" t="str">
            <v>320200200500000</v>
          </cell>
          <cell r="I546" t="str">
            <v>Accantonamento ai fondi integrativi pensione</v>
          </cell>
          <cell r="J546"/>
          <cell r="K546"/>
          <cell r="L546"/>
          <cell r="M546">
            <v>0</v>
          </cell>
          <cell r="N546">
            <v>0</v>
          </cell>
        </row>
        <row r="547">
          <cell r="H547" t="str">
            <v>320200200600000</v>
          </cell>
          <cell r="I547" t="str">
            <v>Altri oneri per il personale</v>
          </cell>
          <cell r="J547"/>
          <cell r="K547"/>
          <cell r="L547"/>
          <cell r="M547">
            <v>0</v>
          </cell>
          <cell r="N547">
            <v>0</v>
          </cell>
        </row>
        <row r="548">
          <cell r="H548" t="str">
            <v>320200200900000</v>
          </cell>
          <cell r="I548" t="str">
            <v>Oneri sociali su retribuzione</v>
          </cell>
          <cell r="J548"/>
          <cell r="K548"/>
          <cell r="L548"/>
          <cell r="M548">
            <v>0</v>
          </cell>
          <cell r="N548">
            <v>0</v>
          </cell>
        </row>
        <row r="549">
          <cell r="H549"/>
          <cell r="I549" t="str">
            <v>Costo del personale comparto ruolo ricercatori piramide - tempo determinato</v>
          </cell>
          <cell r="J549" t="str">
            <v>BA2210</v>
          </cell>
          <cell r="K549"/>
          <cell r="L549"/>
          <cell r="M549">
            <v>0</v>
          </cell>
          <cell r="N549">
            <v>0</v>
          </cell>
        </row>
        <row r="550">
          <cell r="H550" t="str">
            <v>320200201100000</v>
          </cell>
          <cell r="I550" t="str">
            <v>Voci di costo a carattere stipendiale</v>
          </cell>
          <cell r="J550"/>
          <cell r="K550"/>
          <cell r="L550"/>
          <cell r="M550">
            <v>0</v>
          </cell>
          <cell r="N550">
            <v>0</v>
          </cell>
        </row>
        <row r="551">
          <cell r="H551" t="str">
            <v>320200201201000</v>
          </cell>
          <cell r="I551" t="str">
            <v>Straordinario</v>
          </cell>
          <cell r="J551"/>
          <cell r="K551"/>
          <cell r="L551"/>
          <cell r="M551">
            <v>0</v>
          </cell>
          <cell r="N551">
            <v>0</v>
          </cell>
        </row>
        <row r="552">
          <cell r="H552" t="str">
            <v>320200201303000</v>
          </cell>
          <cell r="I552" t="str">
            <v>Indennità personale</v>
          </cell>
          <cell r="J552"/>
          <cell r="K552"/>
          <cell r="L552"/>
          <cell r="M552">
            <v>0</v>
          </cell>
          <cell r="N552">
            <v>0</v>
          </cell>
        </row>
        <row r="553">
          <cell r="H553" t="str">
            <v>320200201301000</v>
          </cell>
          <cell r="I553" t="str">
            <v>Incarichi</v>
          </cell>
          <cell r="J553"/>
          <cell r="K553"/>
          <cell r="L553"/>
          <cell r="M553">
            <v>0</v>
          </cell>
          <cell r="N553">
            <v>0</v>
          </cell>
        </row>
        <row r="554">
          <cell r="H554" t="str">
            <v>320200201302000</v>
          </cell>
          <cell r="I554" t="str">
            <v>Progressioni economiche</v>
          </cell>
          <cell r="J554"/>
          <cell r="K554"/>
          <cell r="L554"/>
          <cell r="M554">
            <v>0</v>
          </cell>
          <cell r="N554">
            <v>0</v>
          </cell>
        </row>
        <row r="555">
          <cell r="H555" t="str">
            <v>320200201203000</v>
          </cell>
          <cell r="I555" t="str">
            <v>Retribuzione per produttività personale</v>
          </cell>
          <cell r="J555"/>
          <cell r="K555"/>
          <cell r="L555"/>
          <cell r="M555">
            <v>0</v>
          </cell>
          <cell r="N555">
            <v>0</v>
          </cell>
        </row>
        <row r="556">
          <cell r="H556" t="str">
            <v>320200201202000</v>
          </cell>
          <cell r="I556" t="str">
            <v>Altro trattamento accessorio</v>
          </cell>
          <cell r="J556"/>
          <cell r="K556"/>
          <cell r="L556"/>
          <cell r="M556">
            <v>0</v>
          </cell>
          <cell r="N556">
            <v>0</v>
          </cell>
        </row>
        <row r="557">
          <cell r="H557"/>
          <cell r="I557" t="str">
            <v>Altri oneri per il personale:</v>
          </cell>
          <cell r="J557"/>
          <cell r="K557"/>
          <cell r="L557"/>
          <cell r="M557">
            <v>0</v>
          </cell>
          <cell r="N557">
            <v>0</v>
          </cell>
        </row>
        <row r="558">
          <cell r="H558" t="str">
            <v>320200201400000</v>
          </cell>
          <cell r="I558" t="str">
            <v>Accantonamento al fondo per TFR dipendenti</v>
          </cell>
          <cell r="J558"/>
          <cell r="K558"/>
          <cell r="L558"/>
          <cell r="M558">
            <v>0</v>
          </cell>
          <cell r="N558">
            <v>0</v>
          </cell>
        </row>
        <row r="559">
          <cell r="H559" t="str">
            <v>320200201500000</v>
          </cell>
          <cell r="I559" t="str">
            <v>Accantonamento ai fondi integrativi pensione</v>
          </cell>
          <cell r="J559"/>
          <cell r="K559"/>
          <cell r="L559"/>
          <cell r="M559">
            <v>0</v>
          </cell>
          <cell r="N559">
            <v>0</v>
          </cell>
        </row>
        <row r="560">
          <cell r="H560" t="str">
            <v>320200201600000</v>
          </cell>
          <cell r="I560" t="str">
            <v>Altri oneri per il personale</v>
          </cell>
          <cell r="J560"/>
          <cell r="K560"/>
          <cell r="L560"/>
          <cell r="M560">
            <v>0</v>
          </cell>
          <cell r="N560">
            <v>0</v>
          </cell>
        </row>
        <row r="561">
          <cell r="H561" t="str">
            <v>320200201900000</v>
          </cell>
          <cell r="I561" t="str">
            <v>Oneri sociali su retribuzione</v>
          </cell>
          <cell r="J561"/>
          <cell r="K561"/>
          <cell r="L561"/>
          <cell r="M561">
            <v>0</v>
          </cell>
          <cell r="N561">
            <v>0</v>
          </cell>
        </row>
        <row r="562">
          <cell r="H562"/>
          <cell r="I562" t="str">
            <v>Costo del personale comparto ruolo collaboratori piramide - tempo determinato</v>
          </cell>
          <cell r="J562" t="str">
            <v>BA2210</v>
          </cell>
          <cell r="K562"/>
          <cell r="L562"/>
          <cell r="M562">
            <v>0</v>
          </cell>
          <cell r="N562">
            <v>0</v>
          </cell>
        </row>
        <row r="563">
          <cell r="H563" t="str">
            <v>320200202100000</v>
          </cell>
          <cell r="I563" t="str">
            <v>Voci di costo a carattere stipendiale</v>
          </cell>
          <cell r="J563"/>
          <cell r="K563"/>
          <cell r="L563"/>
          <cell r="M563">
            <v>0</v>
          </cell>
          <cell r="N563">
            <v>0</v>
          </cell>
        </row>
        <row r="564">
          <cell r="H564" t="str">
            <v>320200202201000</v>
          </cell>
          <cell r="I564" t="str">
            <v>Straordinario</v>
          </cell>
          <cell r="J564"/>
          <cell r="K564"/>
          <cell r="L564"/>
          <cell r="M564">
            <v>0</v>
          </cell>
          <cell r="N564">
            <v>0</v>
          </cell>
        </row>
        <row r="565">
          <cell r="H565" t="str">
            <v>320200202303000</v>
          </cell>
          <cell r="I565" t="str">
            <v>Indennità personale</v>
          </cell>
          <cell r="J565"/>
          <cell r="K565"/>
          <cell r="L565"/>
          <cell r="M565">
            <v>0</v>
          </cell>
          <cell r="N565">
            <v>0</v>
          </cell>
        </row>
        <row r="566">
          <cell r="H566" t="str">
            <v>320200202301000</v>
          </cell>
          <cell r="I566" t="str">
            <v>Incarichi</v>
          </cell>
          <cell r="J566"/>
          <cell r="K566"/>
          <cell r="L566"/>
          <cell r="M566">
            <v>0</v>
          </cell>
          <cell r="N566">
            <v>0</v>
          </cell>
        </row>
        <row r="567">
          <cell r="H567" t="str">
            <v>320200202302000</v>
          </cell>
          <cell r="I567" t="str">
            <v>Progressioni economiche</v>
          </cell>
          <cell r="J567"/>
          <cell r="K567"/>
          <cell r="L567"/>
          <cell r="M567">
            <v>0</v>
          </cell>
          <cell r="N567">
            <v>0</v>
          </cell>
        </row>
        <row r="568">
          <cell r="H568" t="str">
            <v>320200202203000</v>
          </cell>
          <cell r="I568" t="str">
            <v>Retribuzione per produttività personale</v>
          </cell>
          <cell r="J568"/>
          <cell r="K568"/>
          <cell r="L568"/>
          <cell r="M568">
            <v>0</v>
          </cell>
          <cell r="N568">
            <v>0</v>
          </cell>
        </row>
        <row r="569">
          <cell r="H569" t="str">
            <v>320200202202000</v>
          </cell>
          <cell r="I569" t="str">
            <v>Altro trattamento accessorio</v>
          </cell>
          <cell r="J569"/>
          <cell r="K569"/>
          <cell r="L569"/>
          <cell r="M569">
            <v>0</v>
          </cell>
          <cell r="N569">
            <v>0</v>
          </cell>
        </row>
        <row r="570">
          <cell r="H570"/>
          <cell r="I570" t="str">
            <v>Altri oneri per il personale:</v>
          </cell>
          <cell r="J570"/>
          <cell r="K570"/>
          <cell r="L570"/>
          <cell r="M570">
            <v>0</v>
          </cell>
          <cell r="N570">
            <v>0</v>
          </cell>
        </row>
        <row r="571">
          <cell r="H571" t="str">
            <v>320200202400000</v>
          </cell>
          <cell r="I571" t="str">
            <v>Accantonamento al fondo per TFR dipendenti</v>
          </cell>
          <cell r="J571"/>
          <cell r="K571"/>
          <cell r="L571"/>
          <cell r="M571">
            <v>0</v>
          </cell>
          <cell r="N571">
            <v>0</v>
          </cell>
        </row>
        <row r="572">
          <cell r="H572" t="str">
            <v>320200202500000</v>
          </cell>
          <cell r="I572" t="str">
            <v>Accantonamento ai fondi integrativi pensione</v>
          </cell>
          <cell r="J572"/>
          <cell r="K572"/>
          <cell r="L572"/>
          <cell r="M572">
            <v>0</v>
          </cell>
          <cell r="N572">
            <v>0</v>
          </cell>
        </row>
        <row r="573">
          <cell r="H573" t="str">
            <v>320200202600000</v>
          </cell>
          <cell r="I573" t="str">
            <v>Altri oneri per il personale</v>
          </cell>
          <cell r="J573"/>
          <cell r="K573"/>
          <cell r="L573"/>
          <cell r="M573">
            <v>0</v>
          </cell>
          <cell r="N573">
            <v>0</v>
          </cell>
        </row>
        <row r="574">
          <cell r="H574" t="str">
            <v>320200202900000</v>
          </cell>
          <cell r="I574" t="str">
            <v>Oneri sociali su retribuzione</v>
          </cell>
          <cell r="J574"/>
          <cell r="K574"/>
          <cell r="L574"/>
          <cell r="M574">
            <v>0</v>
          </cell>
          <cell r="N574">
            <v>0</v>
          </cell>
        </row>
        <row r="575">
          <cell r="H575" t="str">
            <v>320200300000000</v>
          </cell>
          <cell r="I575" t="str">
            <v>Costo del personale comparto ruolo sanitario - altro</v>
          </cell>
          <cell r="J575" t="str">
            <v>BA2220</v>
          </cell>
          <cell r="K575"/>
          <cell r="L575"/>
          <cell r="M575">
            <v>0</v>
          </cell>
          <cell r="N575">
            <v>0</v>
          </cell>
        </row>
        <row r="576">
          <cell r="H576"/>
          <cell r="I576" t="str">
            <v>Personale del ruolo professionale</v>
          </cell>
          <cell r="J576" t="str">
            <v>BA2230</v>
          </cell>
          <cell r="K576"/>
          <cell r="L576"/>
          <cell r="M576">
            <v>0</v>
          </cell>
          <cell r="N576">
            <v>0</v>
          </cell>
        </row>
        <row r="577">
          <cell r="H577"/>
          <cell r="I577" t="str">
            <v>Costo del personale dirigente ruolo professionale</v>
          </cell>
          <cell r="J577" t="str">
            <v>BA2240</v>
          </cell>
          <cell r="K577"/>
          <cell r="L577"/>
          <cell r="M577">
            <v>0</v>
          </cell>
          <cell r="N577">
            <v>0</v>
          </cell>
        </row>
        <row r="578">
          <cell r="H578"/>
          <cell r="I578" t="str">
            <v>Costo del personale dirigente ruolo professionale - tempo indeterminato</v>
          </cell>
          <cell r="J578" t="str">
            <v>BA2250</v>
          </cell>
          <cell r="K578"/>
          <cell r="L578"/>
          <cell r="M578">
            <v>0</v>
          </cell>
          <cell r="N578">
            <v>0</v>
          </cell>
        </row>
        <row r="579">
          <cell r="H579" t="str">
            <v>325100100100000</v>
          </cell>
          <cell r="I579" t="str">
            <v>Voci di costo a carattere stipendiale</v>
          </cell>
          <cell r="J579"/>
          <cell r="K579"/>
          <cell r="L579"/>
          <cell r="M579">
            <v>0</v>
          </cell>
          <cell r="N579">
            <v>247621.19</v>
          </cell>
        </row>
        <row r="580">
          <cell r="H580" t="str">
            <v>325100100200000</v>
          </cell>
          <cell r="I580" t="str">
            <v>Retribuzione di posizione</v>
          </cell>
          <cell r="J580"/>
          <cell r="K580"/>
          <cell r="L580"/>
          <cell r="M580">
            <v>0</v>
          </cell>
          <cell r="N580">
            <v>126861.19</v>
          </cell>
        </row>
        <row r="581">
          <cell r="H581" t="str">
            <v>325100100300000</v>
          </cell>
          <cell r="I581" t="str">
            <v>Indennità di risultato</v>
          </cell>
          <cell r="J581"/>
          <cell r="K581"/>
          <cell r="L581"/>
          <cell r="M581">
            <v>0</v>
          </cell>
          <cell r="N581">
            <v>78743</v>
          </cell>
        </row>
        <row r="582">
          <cell r="H582" t="str">
            <v>325100100400000</v>
          </cell>
          <cell r="I582" t="str">
            <v>Altro trattamento accessorio</v>
          </cell>
          <cell r="J582"/>
          <cell r="K582"/>
          <cell r="L582"/>
          <cell r="M582">
            <v>0</v>
          </cell>
          <cell r="N582">
            <v>0</v>
          </cell>
        </row>
        <row r="583">
          <cell r="H583"/>
          <cell r="I583" t="str">
            <v>Altri oneri per il personale:</v>
          </cell>
          <cell r="J583"/>
          <cell r="K583"/>
          <cell r="L583"/>
          <cell r="M583">
            <v>0</v>
          </cell>
          <cell r="N583">
            <v>0</v>
          </cell>
        </row>
        <row r="584">
          <cell r="H584" t="str">
            <v>325100100500000</v>
          </cell>
          <cell r="I584" t="str">
            <v>Accantonamento al fondo per TFR dipendenti</v>
          </cell>
          <cell r="J584"/>
          <cell r="K584"/>
          <cell r="L584"/>
          <cell r="M584">
            <v>0</v>
          </cell>
          <cell r="N584">
            <v>0</v>
          </cell>
        </row>
        <row r="585">
          <cell r="H585" t="str">
            <v>325100100600000</v>
          </cell>
          <cell r="I585" t="str">
            <v>Accantonamento ai fondi integrativi pensione</v>
          </cell>
          <cell r="J585"/>
          <cell r="K585"/>
          <cell r="L585"/>
          <cell r="M585">
            <v>0</v>
          </cell>
          <cell r="N585">
            <v>0</v>
          </cell>
        </row>
        <row r="586">
          <cell r="H586" t="str">
            <v>325100100700000</v>
          </cell>
          <cell r="I586" t="str">
            <v>Altre competenze personale dirigente ruolo professionale</v>
          </cell>
          <cell r="J586"/>
          <cell r="K586"/>
          <cell r="L586"/>
          <cell r="M586">
            <v>0</v>
          </cell>
          <cell r="N586">
            <v>1000</v>
          </cell>
        </row>
        <row r="587">
          <cell r="H587" t="str">
            <v>325100100900000</v>
          </cell>
          <cell r="I587" t="str">
            <v>Oneri sociali su retribuzione</v>
          </cell>
          <cell r="J587"/>
          <cell r="K587"/>
          <cell r="L587"/>
          <cell r="M587">
            <v>0</v>
          </cell>
          <cell r="N587">
            <v>129169.23329999999</v>
          </cell>
        </row>
        <row r="588">
          <cell r="H588"/>
          <cell r="I588" t="str">
            <v>Costo del personale dirigente ruolo professionale - tempo determinato</v>
          </cell>
          <cell r="J588" t="str">
            <v>BA2260</v>
          </cell>
          <cell r="K588"/>
          <cell r="L588"/>
          <cell r="M588">
            <v>0</v>
          </cell>
          <cell r="N588">
            <v>0</v>
          </cell>
        </row>
        <row r="589">
          <cell r="H589" t="str">
            <v>325100200100000</v>
          </cell>
          <cell r="I589" t="str">
            <v>Voci di costo a carattere stipendiale</v>
          </cell>
          <cell r="J589"/>
          <cell r="K589"/>
          <cell r="L589"/>
          <cell r="M589">
            <v>0</v>
          </cell>
          <cell r="N589">
            <v>46040.67</v>
          </cell>
        </row>
        <row r="590">
          <cell r="H590" t="str">
            <v>325100200200000</v>
          </cell>
          <cell r="I590" t="str">
            <v>Retribuzione di posizione</v>
          </cell>
          <cell r="J590"/>
          <cell r="K590"/>
          <cell r="L590"/>
          <cell r="M590">
            <v>0</v>
          </cell>
          <cell r="N590">
            <v>4375</v>
          </cell>
        </row>
        <row r="591">
          <cell r="H591" t="str">
            <v>325100200300000</v>
          </cell>
          <cell r="I591" t="str">
            <v>Indennità di risultato</v>
          </cell>
          <cell r="J591"/>
          <cell r="K591"/>
          <cell r="L591"/>
          <cell r="M591">
            <v>0</v>
          </cell>
          <cell r="N591">
            <v>6124</v>
          </cell>
        </row>
        <row r="592">
          <cell r="H592" t="str">
            <v>325100200400000</v>
          </cell>
          <cell r="I592" t="str">
            <v>Altro trattamento accessorio</v>
          </cell>
          <cell r="J592"/>
          <cell r="K592"/>
          <cell r="L592"/>
          <cell r="M592">
            <v>0</v>
          </cell>
          <cell r="N592">
            <v>0</v>
          </cell>
        </row>
        <row r="593">
          <cell r="H593"/>
          <cell r="I593" t="str">
            <v>Altri oneri per il personale:</v>
          </cell>
          <cell r="J593"/>
          <cell r="K593"/>
          <cell r="L593"/>
          <cell r="M593">
            <v>0</v>
          </cell>
          <cell r="N593">
            <v>0</v>
          </cell>
        </row>
        <row r="594">
          <cell r="H594" t="str">
            <v>325100200500000</v>
          </cell>
          <cell r="I594" t="str">
            <v>Accantonamento al fondo per TFR dipendenti</v>
          </cell>
          <cell r="J594"/>
          <cell r="K594"/>
          <cell r="L594"/>
          <cell r="M594">
            <v>0</v>
          </cell>
          <cell r="N594">
            <v>0</v>
          </cell>
        </row>
        <row r="595">
          <cell r="H595" t="str">
            <v>325100200600000</v>
          </cell>
          <cell r="I595" t="str">
            <v>Accantonamento ai fondi integrativi pensione</v>
          </cell>
          <cell r="J595"/>
          <cell r="K595"/>
          <cell r="L595"/>
          <cell r="M595">
            <v>0</v>
          </cell>
          <cell r="N595">
            <v>0</v>
          </cell>
        </row>
        <row r="596">
          <cell r="H596" t="str">
            <v>325100200700000</v>
          </cell>
          <cell r="I596" t="str">
            <v>Altre competenze personale dirigente ruolo professionale</v>
          </cell>
          <cell r="J596"/>
          <cell r="K596"/>
          <cell r="L596"/>
          <cell r="M596">
            <v>0</v>
          </cell>
          <cell r="N596">
            <v>0</v>
          </cell>
        </row>
        <row r="597">
          <cell r="H597" t="str">
            <v>325100200900000</v>
          </cell>
          <cell r="I597" t="str">
            <v>Oneri sociali su retribuzione</v>
          </cell>
          <cell r="J597"/>
          <cell r="K597"/>
          <cell r="L597"/>
          <cell r="M597">
            <v>0</v>
          </cell>
          <cell r="N597">
            <v>16113.805949999998</v>
          </cell>
        </row>
        <row r="598">
          <cell r="H598"/>
          <cell r="I598" t="str">
            <v>Costo del personale dirigente ruolo professionale - altro</v>
          </cell>
          <cell r="J598" t="str">
            <v>BA2270</v>
          </cell>
          <cell r="K598"/>
          <cell r="L598"/>
          <cell r="M598">
            <v>0</v>
          </cell>
          <cell r="N598">
            <v>0</v>
          </cell>
        </row>
        <row r="599">
          <cell r="H599"/>
          <cell r="I599" t="str">
            <v>Costo del personale comparto ruolo professionale</v>
          </cell>
          <cell r="J599" t="str">
            <v>BA2280</v>
          </cell>
          <cell r="K599"/>
          <cell r="L599"/>
          <cell r="M599">
            <v>0</v>
          </cell>
          <cell r="N599">
            <v>0</v>
          </cell>
        </row>
        <row r="600">
          <cell r="H600"/>
          <cell r="I600" t="str">
            <v>Costo del personale comparto ruolo professionale - tempo indeterminato</v>
          </cell>
          <cell r="J600" t="str">
            <v>BA2290</v>
          </cell>
          <cell r="K600"/>
          <cell r="L600"/>
          <cell r="M600">
            <v>0</v>
          </cell>
          <cell r="N600">
            <v>0</v>
          </cell>
        </row>
        <row r="601">
          <cell r="H601" t="str">
            <v>325200100100000</v>
          </cell>
          <cell r="I601" t="str">
            <v>Voci di costo a carattere stipendiale</v>
          </cell>
          <cell r="J601"/>
          <cell r="K601"/>
          <cell r="L601"/>
          <cell r="M601">
            <v>0</v>
          </cell>
          <cell r="N601">
            <v>43627.19</v>
          </cell>
        </row>
        <row r="602">
          <cell r="H602" t="str">
            <v>325200100201000</v>
          </cell>
          <cell r="I602" t="str">
            <v>Straordinario</v>
          </cell>
          <cell r="J602"/>
          <cell r="K602"/>
          <cell r="L602"/>
          <cell r="M602">
            <v>0</v>
          </cell>
          <cell r="N602">
            <v>0</v>
          </cell>
        </row>
        <row r="603">
          <cell r="H603" t="str">
            <v>325200100303000</v>
          </cell>
          <cell r="I603" t="str">
            <v>Indennità personale</v>
          </cell>
          <cell r="J603"/>
          <cell r="K603"/>
          <cell r="L603"/>
          <cell r="M603">
            <v>0</v>
          </cell>
          <cell r="N603">
            <v>0</v>
          </cell>
        </row>
        <row r="604">
          <cell r="H604" t="str">
            <v>325200100301000</v>
          </cell>
          <cell r="I604" t="str">
            <v xml:space="preserve">Incarichi </v>
          </cell>
          <cell r="J604"/>
          <cell r="K604"/>
          <cell r="L604"/>
          <cell r="M604">
            <v>0</v>
          </cell>
          <cell r="N604">
            <v>1000</v>
          </cell>
        </row>
        <row r="605">
          <cell r="H605" t="str">
            <v>325200100303200</v>
          </cell>
          <cell r="I605" t="str">
            <v xml:space="preserve">Progressioni economiche </v>
          </cell>
          <cell r="J605"/>
          <cell r="K605"/>
          <cell r="L605"/>
          <cell r="M605">
            <v>0</v>
          </cell>
          <cell r="N605">
            <v>0</v>
          </cell>
        </row>
        <row r="606">
          <cell r="H606" t="str">
            <v>325200100203000</v>
          </cell>
          <cell r="I606" t="str">
            <v>Retribuzione per produttività personale</v>
          </cell>
          <cell r="J606"/>
          <cell r="K606"/>
          <cell r="L606"/>
          <cell r="M606">
            <v>0</v>
          </cell>
          <cell r="N606">
            <v>3605</v>
          </cell>
        </row>
        <row r="607">
          <cell r="H607"/>
          <cell r="I607" t="str">
            <v>Altro trattamento accessorio</v>
          </cell>
          <cell r="J607"/>
          <cell r="K607"/>
          <cell r="L607"/>
          <cell r="M607">
            <v>0</v>
          </cell>
          <cell r="N607">
            <v>0</v>
          </cell>
        </row>
        <row r="608">
          <cell r="H608"/>
          <cell r="I608" t="str">
            <v>Altri oneri per il personale:</v>
          </cell>
          <cell r="J608"/>
          <cell r="K608"/>
          <cell r="L608"/>
          <cell r="M608">
            <v>0</v>
          </cell>
          <cell r="N608">
            <v>0</v>
          </cell>
        </row>
        <row r="609">
          <cell r="H609" t="str">
            <v>325200100400000</v>
          </cell>
          <cell r="I609" t="str">
            <v>Accantonamento al fondo per TFR dipendenti</v>
          </cell>
          <cell r="J609"/>
          <cell r="K609"/>
          <cell r="L609"/>
          <cell r="M609">
            <v>0</v>
          </cell>
          <cell r="N609">
            <v>0</v>
          </cell>
        </row>
        <row r="610">
          <cell r="H610" t="str">
            <v>325200100500000</v>
          </cell>
          <cell r="I610" t="str">
            <v>Accantonamento ai fondi integrativi pensione</v>
          </cell>
          <cell r="J610"/>
          <cell r="K610"/>
          <cell r="L610"/>
          <cell r="M610">
            <v>0</v>
          </cell>
          <cell r="N610">
            <v>0</v>
          </cell>
        </row>
        <row r="611">
          <cell r="H611" t="str">
            <v>325200100600000</v>
          </cell>
          <cell r="I611" t="str">
            <v>Altri oneri per il personale</v>
          </cell>
          <cell r="J611"/>
          <cell r="K611"/>
          <cell r="L611"/>
          <cell r="M611">
            <v>0</v>
          </cell>
          <cell r="N611">
            <v>500</v>
          </cell>
        </row>
        <row r="612">
          <cell r="H612" t="str">
            <v>325200100900000</v>
          </cell>
          <cell r="I612" t="str">
            <v>Oneri sociali su retribuzione</v>
          </cell>
          <cell r="J612"/>
          <cell r="K612"/>
          <cell r="L612"/>
          <cell r="M612">
            <v>0</v>
          </cell>
          <cell r="N612">
            <v>13746.174149999999</v>
          </cell>
        </row>
        <row r="613">
          <cell r="H613"/>
          <cell r="I613" t="str">
            <v>Costo del personale comparto ruolo professionale - tempo determinato</v>
          </cell>
          <cell r="J613" t="str">
            <v>BA2300</v>
          </cell>
          <cell r="K613"/>
          <cell r="L613"/>
          <cell r="M613">
            <v>0</v>
          </cell>
          <cell r="N613">
            <v>0</v>
          </cell>
        </row>
        <row r="614">
          <cell r="H614" t="str">
            <v>325200200100000</v>
          </cell>
          <cell r="I614" t="str">
            <v>Voci di costo a carattere stipendiale</v>
          </cell>
          <cell r="J614"/>
          <cell r="K614"/>
          <cell r="L614"/>
          <cell r="M614">
            <v>0</v>
          </cell>
          <cell r="N614">
            <v>0</v>
          </cell>
        </row>
        <row r="615">
          <cell r="H615" t="str">
            <v>325200200201000</v>
          </cell>
          <cell r="I615" t="str">
            <v>Straordinario</v>
          </cell>
          <cell r="J615"/>
          <cell r="K615"/>
          <cell r="L615"/>
          <cell r="M615">
            <v>0</v>
          </cell>
          <cell r="N615">
            <v>0</v>
          </cell>
        </row>
        <row r="616">
          <cell r="H616" t="str">
            <v>325200200303000</v>
          </cell>
          <cell r="I616" t="str">
            <v>Indennità personale</v>
          </cell>
          <cell r="J616"/>
          <cell r="K616"/>
          <cell r="L616"/>
          <cell r="M616">
            <v>0</v>
          </cell>
          <cell r="N616">
            <v>0</v>
          </cell>
        </row>
        <row r="617">
          <cell r="H617" t="str">
            <v>325200200303100</v>
          </cell>
          <cell r="I617" t="str">
            <v xml:space="preserve">Incarichi </v>
          </cell>
          <cell r="J617"/>
          <cell r="K617"/>
          <cell r="L617"/>
          <cell r="M617">
            <v>0</v>
          </cell>
          <cell r="N617">
            <v>0</v>
          </cell>
        </row>
        <row r="618">
          <cell r="H618" t="str">
            <v>325200200303200</v>
          </cell>
          <cell r="I618" t="str">
            <v xml:space="preserve">Progressioni economiche </v>
          </cell>
          <cell r="J618"/>
          <cell r="K618"/>
          <cell r="L618"/>
          <cell r="M618">
            <v>0</v>
          </cell>
          <cell r="N618">
            <v>0</v>
          </cell>
        </row>
        <row r="619">
          <cell r="H619" t="str">
            <v>325200200203000</v>
          </cell>
          <cell r="I619" t="str">
            <v>Retribuzione per produttività personale</v>
          </cell>
          <cell r="J619"/>
          <cell r="K619"/>
          <cell r="L619"/>
          <cell r="M619">
            <v>0</v>
          </cell>
          <cell r="N619">
            <v>0</v>
          </cell>
        </row>
        <row r="620">
          <cell r="H620"/>
          <cell r="I620" t="str">
            <v>Altro trattamento accessorio</v>
          </cell>
          <cell r="J620"/>
          <cell r="K620"/>
          <cell r="L620"/>
          <cell r="M620">
            <v>0</v>
          </cell>
          <cell r="N620">
            <v>0</v>
          </cell>
        </row>
        <row r="621">
          <cell r="H621"/>
          <cell r="I621" t="str">
            <v>Altri oneri per il personale:</v>
          </cell>
          <cell r="J621"/>
          <cell r="K621"/>
          <cell r="L621"/>
          <cell r="M621">
            <v>0</v>
          </cell>
          <cell r="N621">
            <v>0</v>
          </cell>
        </row>
        <row r="622">
          <cell r="H622" t="str">
            <v>325200200400000</v>
          </cell>
          <cell r="I622" t="str">
            <v>Accantonamento al fondo per TFR dipendenti</v>
          </cell>
          <cell r="J622"/>
          <cell r="K622"/>
          <cell r="L622"/>
          <cell r="M622">
            <v>0</v>
          </cell>
          <cell r="N622">
            <v>0</v>
          </cell>
        </row>
        <row r="623">
          <cell r="H623" t="str">
            <v>325200200500000</v>
          </cell>
          <cell r="I623" t="str">
            <v>Accantonamento ai fondi integrativi pensione</v>
          </cell>
          <cell r="J623"/>
          <cell r="K623"/>
          <cell r="L623"/>
          <cell r="M623">
            <v>0</v>
          </cell>
          <cell r="N623">
            <v>0</v>
          </cell>
        </row>
        <row r="624">
          <cell r="H624" t="str">
            <v>325200200600000</v>
          </cell>
          <cell r="I624" t="str">
            <v>Altri oneri per il personale</v>
          </cell>
          <cell r="J624"/>
          <cell r="K624"/>
          <cell r="L624"/>
          <cell r="M624">
            <v>0</v>
          </cell>
          <cell r="N624">
            <v>0</v>
          </cell>
        </row>
        <row r="625">
          <cell r="H625" t="str">
            <v>325200200900000</v>
          </cell>
          <cell r="I625" t="str">
            <v>Oneri sociali su retribuzione</v>
          </cell>
          <cell r="J625"/>
          <cell r="K625"/>
          <cell r="L625"/>
          <cell r="M625">
            <v>0</v>
          </cell>
          <cell r="N625">
            <v>0</v>
          </cell>
        </row>
        <row r="626">
          <cell r="H626" t="str">
            <v>325200300000000</v>
          </cell>
          <cell r="I626" t="str">
            <v>Costo del personale comparto ruolo professionale - altro</v>
          </cell>
          <cell r="J626" t="str">
            <v>BA2310</v>
          </cell>
          <cell r="K626"/>
          <cell r="L626"/>
          <cell r="M626">
            <v>0</v>
          </cell>
          <cell r="N626">
            <v>0</v>
          </cell>
        </row>
        <row r="627">
          <cell r="H627"/>
          <cell r="I627" t="str">
            <v>Personale del ruolo tecnico</v>
          </cell>
          <cell r="J627" t="str">
            <v>BA2320</v>
          </cell>
          <cell r="K627"/>
          <cell r="L627"/>
          <cell r="M627">
            <v>0</v>
          </cell>
          <cell r="N627">
            <v>0</v>
          </cell>
        </row>
        <row r="628">
          <cell r="H628"/>
          <cell r="I628" t="str">
            <v>Costo del personale dirigente ruolo tecnico</v>
          </cell>
          <cell r="J628" t="str">
            <v>BA2330</v>
          </cell>
          <cell r="K628"/>
          <cell r="L628"/>
          <cell r="M628">
            <v>0</v>
          </cell>
          <cell r="N628">
            <v>0</v>
          </cell>
        </row>
        <row r="629">
          <cell r="H629"/>
          <cell r="I629" t="str">
            <v>Costo del personale dirigente ruolo tecnico - tempo indeterminato</v>
          </cell>
          <cell r="J629" t="str">
            <v>BA2340</v>
          </cell>
          <cell r="K629"/>
          <cell r="L629"/>
          <cell r="M629">
            <v>0</v>
          </cell>
          <cell r="N629">
            <v>0</v>
          </cell>
        </row>
        <row r="630">
          <cell r="H630" t="str">
            <v>330100100100000</v>
          </cell>
          <cell r="I630" t="str">
            <v>Voci di costo a carattere stipendiale</v>
          </cell>
          <cell r="J630"/>
          <cell r="K630"/>
          <cell r="L630"/>
          <cell r="M630">
            <v>0</v>
          </cell>
          <cell r="N630">
            <v>91609.57</v>
          </cell>
        </row>
        <row r="631">
          <cell r="H631" t="str">
            <v>330100100200000</v>
          </cell>
          <cell r="I631" t="str">
            <v>Retribuzione di posizione</v>
          </cell>
          <cell r="J631"/>
          <cell r="K631"/>
          <cell r="L631"/>
          <cell r="M631">
            <v>0</v>
          </cell>
          <cell r="N631">
            <v>74368</v>
          </cell>
        </row>
        <row r="632">
          <cell r="H632" t="str">
            <v>330100100300000</v>
          </cell>
          <cell r="I632" t="str">
            <v>Indennità di risultato</v>
          </cell>
          <cell r="J632"/>
          <cell r="K632"/>
          <cell r="L632"/>
          <cell r="M632">
            <v>0</v>
          </cell>
          <cell r="N632">
            <v>34997</v>
          </cell>
        </row>
        <row r="633">
          <cell r="H633" t="str">
            <v>330100100400000</v>
          </cell>
          <cell r="I633" t="str">
            <v>Altro trattamento accessorio</v>
          </cell>
          <cell r="J633"/>
          <cell r="K633"/>
          <cell r="L633"/>
          <cell r="M633">
            <v>0</v>
          </cell>
          <cell r="N633">
            <v>0</v>
          </cell>
        </row>
        <row r="634">
          <cell r="H634"/>
          <cell r="I634" t="str">
            <v>Altri oneri per il personale:</v>
          </cell>
          <cell r="J634"/>
          <cell r="K634"/>
          <cell r="L634"/>
          <cell r="M634">
            <v>0</v>
          </cell>
          <cell r="N634">
            <v>0</v>
          </cell>
        </row>
        <row r="635">
          <cell r="H635" t="str">
            <v>330100100500000</v>
          </cell>
          <cell r="I635" t="str">
            <v>Accantonamento al fondo per TFR dipendenti</v>
          </cell>
          <cell r="J635"/>
          <cell r="K635"/>
          <cell r="L635"/>
          <cell r="M635">
            <v>0</v>
          </cell>
          <cell r="N635">
            <v>0</v>
          </cell>
        </row>
        <row r="636">
          <cell r="H636" t="str">
            <v>330100100600000</v>
          </cell>
          <cell r="I636" t="str">
            <v>Accantonamento ai fondi integrativi pensione</v>
          </cell>
          <cell r="J636"/>
          <cell r="K636"/>
          <cell r="L636"/>
          <cell r="M636">
            <v>0</v>
          </cell>
          <cell r="N636">
            <v>0</v>
          </cell>
        </row>
        <row r="637">
          <cell r="H637" t="str">
            <v>330100100700000</v>
          </cell>
          <cell r="I637" t="str">
            <v>Altre competenze personale dirigente ruolo tecnico</v>
          </cell>
          <cell r="J637"/>
          <cell r="K637"/>
          <cell r="L637"/>
          <cell r="M637">
            <v>0</v>
          </cell>
          <cell r="N637">
            <v>500</v>
          </cell>
        </row>
        <row r="638">
          <cell r="H638" t="str">
            <v>330100100900000</v>
          </cell>
          <cell r="I638" t="str">
            <v>Oneri sociali su retribuzione</v>
          </cell>
          <cell r="J638"/>
          <cell r="K638"/>
          <cell r="L638"/>
          <cell r="M638">
            <v>0</v>
          </cell>
          <cell r="N638">
            <v>57277.75245</v>
          </cell>
        </row>
        <row r="639">
          <cell r="H639" t="str">
            <v>3301001010000</v>
          </cell>
          <cell r="I639" t="str">
            <v>B.7.B.1) a) Costo del personale dirigente ruolo sociosanitario - tempo indeterminato</v>
          </cell>
          <cell r="J639"/>
          <cell r="K639"/>
          <cell r="L639"/>
          <cell r="M639"/>
          <cell r="N639"/>
        </row>
        <row r="640">
          <cell r="H640" t="str">
            <v>330100101100000</v>
          </cell>
          <cell r="I640" t="str">
            <v>Voci di costo a carattere stipendiale - personale dirigente ruolo sociosanitario tempo indeterm.</v>
          </cell>
          <cell r="J640"/>
          <cell r="K640"/>
          <cell r="L640"/>
          <cell r="M640"/>
          <cell r="N640">
            <v>0</v>
          </cell>
        </row>
        <row r="641">
          <cell r="H641" t="str">
            <v>330100101200000</v>
          </cell>
          <cell r="I641" t="str">
            <v>Retribuzione di posizione - personale dirigente ruolo sociosanitario tempo indeterm.</v>
          </cell>
          <cell r="J641"/>
          <cell r="K641"/>
          <cell r="L641"/>
          <cell r="M641"/>
          <cell r="N641">
            <v>0</v>
          </cell>
        </row>
        <row r="642">
          <cell r="H642" t="str">
            <v>330100101300000</v>
          </cell>
          <cell r="I642" t="str">
            <v>Retribuzione di risultato - personale dirigente ruolo sociosanitario tempo indeterm.</v>
          </cell>
          <cell r="J642"/>
          <cell r="K642"/>
          <cell r="L642"/>
          <cell r="M642"/>
          <cell r="N642">
            <v>0</v>
          </cell>
        </row>
        <row r="643">
          <cell r="H643" t="str">
            <v>330100101400000</v>
          </cell>
          <cell r="I643" t="str">
            <v>Trattamento accessorio - personale dirigente ruolo sociosanitario tempo indeterm.</v>
          </cell>
          <cell r="J643"/>
          <cell r="K643"/>
          <cell r="L643"/>
          <cell r="M643"/>
          <cell r="N643">
            <v>0</v>
          </cell>
        </row>
        <row r="644">
          <cell r="H644" t="str">
            <v>330100101500000</v>
          </cell>
          <cell r="I644" t="str">
            <v>Accantonamento al fondo per TFR dipendenti - personale dirigente ruolo sociosanitario tempo indeterm.</v>
          </cell>
          <cell r="J644"/>
          <cell r="K644"/>
          <cell r="L644"/>
          <cell r="M644"/>
          <cell r="N644"/>
        </row>
        <row r="645">
          <cell r="H645" t="str">
            <v>330100101600000</v>
          </cell>
          <cell r="I645" t="str">
            <v>Accantonamento ai fondi integrativi pensione - personale dirigente ruolo sociosanitario tempo indeterm.</v>
          </cell>
          <cell r="J645"/>
          <cell r="K645"/>
          <cell r="L645"/>
          <cell r="M645"/>
          <cell r="N645"/>
        </row>
        <row r="646">
          <cell r="H646" t="str">
            <v>330100101700000</v>
          </cell>
          <cell r="I646" t="str">
            <v>Altre competenze personale dirigente ruolo sociosanitario - personale dirigente ruolo sociosanitario tempo indeterm.</v>
          </cell>
          <cell r="J646"/>
          <cell r="K646"/>
          <cell r="L646"/>
          <cell r="M646"/>
          <cell r="N646">
            <v>0</v>
          </cell>
        </row>
        <row r="647">
          <cell r="H647" t="str">
            <v>330100101900000</v>
          </cell>
          <cell r="I647" t="str">
            <v>Oneri sociali su retribuzione - personale dirigente ruolo sociosanitario tempo indeterm.</v>
          </cell>
          <cell r="J647"/>
          <cell r="K647"/>
          <cell r="L647"/>
          <cell r="M647"/>
          <cell r="N647">
            <v>0</v>
          </cell>
        </row>
        <row r="648">
          <cell r="H648"/>
          <cell r="I648" t="str">
            <v>Costo del personale dirigente ruolo tecnico - tempo determinato</v>
          </cell>
          <cell r="J648" t="str">
            <v>BA2350</v>
          </cell>
          <cell r="K648"/>
          <cell r="L648"/>
          <cell r="M648">
            <v>0</v>
          </cell>
          <cell r="N648">
            <v>0</v>
          </cell>
        </row>
        <row r="649">
          <cell r="H649" t="str">
            <v>330100200100000</v>
          </cell>
          <cell r="I649" t="str">
            <v>Voci di costo a carattere stipendiale</v>
          </cell>
          <cell r="J649"/>
          <cell r="K649"/>
          <cell r="L649"/>
          <cell r="M649">
            <v>0</v>
          </cell>
          <cell r="N649">
            <v>0</v>
          </cell>
        </row>
        <row r="650">
          <cell r="H650" t="str">
            <v>330100200200000</v>
          </cell>
          <cell r="I650" t="str">
            <v>Retribuzione di posizione</v>
          </cell>
          <cell r="J650"/>
          <cell r="K650"/>
          <cell r="L650"/>
          <cell r="M650">
            <v>0</v>
          </cell>
          <cell r="N650">
            <v>0</v>
          </cell>
        </row>
        <row r="651">
          <cell r="H651" t="str">
            <v>330100200300000</v>
          </cell>
          <cell r="I651" t="str">
            <v>Indennità di risultato</v>
          </cell>
          <cell r="J651"/>
          <cell r="K651"/>
          <cell r="L651"/>
          <cell r="M651">
            <v>0</v>
          </cell>
          <cell r="N651">
            <v>0</v>
          </cell>
        </row>
        <row r="652">
          <cell r="H652" t="str">
            <v>330100200400000</v>
          </cell>
          <cell r="I652" t="str">
            <v>Altro trattamento accessorio</v>
          </cell>
          <cell r="J652"/>
          <cell r="K652"/>
          <cell r="L652"/>
          <cell r="M652">
            <v>0</v>
          </cell>
          <cell r="N652">
            <v>0</v>
          </cell>
        </row>
        <row r="653">
          <cell r="H653"/>
          <cell r="I653" t="str">
            <v>Altri oneri per il personale:</v>
          </cell>
          <cell r="J653"/>
          <cell r="K653"/>
          <cell r="L653"/>
          <cell r="M653">
            <v>0</v>
          </cell>
          <cell r="N653">
            <v>0</v>
          </cell>
        </row>
        <row r="654">
          <cell r="H654" t="str">
            <v>330100200500000</v>
          </cell>
          <cell r="I654" t="str">
            <v>Accantonamento al fondo per TFR dipendenti</v>
          </cell>
          <cell r="J654"/>
          <cell r="K654"/>
          <cell r="L654"/>
          <cell r="M654">
            <v>0</v>
          </cell>
          <cell r="N654">
            <v>0</v>
          </cell>
        </row>
        <row r="655">
          <cell r="H655" t="str">
            <v>330100200600000</v>
          </cell>
          <cell r="I655" t="str">
            <v>Accantonamento ai fondi integrativi pensione</v>
          </cell>
          <cell r="J655"/>
          <cell r="K655"/>
          <cell r="L655"/>
          <cell r="M655">
            <v>0</v>
          </cell>
          <cell r="N655">
            <v>0</v>
          </cell>
        </row>
        <row r="656">
          <cell r="H656"/>
          <cell r="I656" t="str">
            <v>Altre competenze personale dirigente ruolo tecnico</v>
          </cell>
          <cell r="J656"/>
          <cell r="K656"/>
          <cell r="L656"/>
          <cell r="M656">
            <v>0</v>
          </cell>
          <cell r="N656">
            <v>0</v>
          </cell>
        </row>
        <row r="657">
          <cell r="H657" t="str">
            <v>330100200900000</v>
          </cell>
          <cell r="I657" t="str">
            <v>Oneri sociali su retribuzione</v>
          </cell>
          <cell r="J657"/>
          <cell r="K657"/>
          <cell r="L657"/>
          <cell r="M657">
            <v>0</v>
          </cell>
          <cell r="N657">
            <v>0</v>
          </cell>
        </row>
        <row r="658">
          <cell r="H658"/>
          <cell r="I658" t="str">
            <v>Costo del personale dirigente ruolo tecnico - altro</v>
          </cell>
          <cell r="J658" t="str">
            <v>BA2360</v>
          </cell>
          <cell r="K658"/>
          <cell r="L658"/>
          <cell r="M658">
            <v>0</v>
          </cell>
          <cell r="N658">
            <v>0</v>
          </cell>
        </row>
        <row r="659">
          <cell r="H659"/>
          <cell r="I659" t="str">
            <v>Costo del personale comparto ruolo tecnico</v>
          </cell>
          <cell r="J659" t="str">
            <v>BA2370</v>
          </cell>
          <cell r="K659"/>
          <cell r="L659"/>
          <cell r="M659">
            <v>0</v>
          </cell>
          <cell r="N659">
            <v>0</v>
          </cell>
        </row>
        <row r="660">
          <cell r="H660"/>
          <cell r="I660" t="str">
            <v>Costo del personale comparto ruolo tecnico - tempo indeterminato</v>
          </cell>
          <cell r="J660" t="str">
            <v>BA2380</v>
          </cell>
          <cell r="K660"/>
          <cell r="L660"/>
          <cell r="M660">
            <v>0</v>
          </cell>
          <cell r="N660">
            <v>0</v>
          </cell>
        </row>
        <row r="661">
          <cell r="H661" t="str">
            <v>330200100100000</v>
          </cell>
          <cell r="I661" t="str">
            <v>Voci di costo a carattere stipendiale</v>
          </cell>
          <cell r="J661"/>
          <cell r="K661"/>
          <cell r="L661"/>
          <cell r="M661">
            <v>0</v>
          </cell>
          <cell r="N661">
            <v>314273.81</v>
          </cell>
        </row>
        <row r="662">
          <cell r="H662" t="str">
            <v>330200100201000</v>
          </cell>
          <cell r="I662" t="str">
            <v>Straordinario</v>
          </cell>
          <cell r="J662"/>
          <cell r="K662"/>
          <cell r="L662"/>
          <cell r="M662">
            <v>0</v>
          </cell>
          <cell r="N662">
            <v>2002</v>
          </cell>
        </row>
        <row r="663">
          <cell r="H663" t="str">
            <v>330200100303000</v>
          </cell>
          <cell r="I663" t="str">
            <v>Indennità personale</v>
          </cell>
          <cell r="J663"/>
          <cell r="K663"/>
          <cell r="L663"/>
          <cell r="M663">
            <v>0</v>
          </cell>
          <cell r="N663">
            <v>880</v>
          </cell>
        </row>
        <row r="664">
          <cell r="H664" t="str">
            <v>330200100301000</v>
          </cell>
          <cell r="I664" t="str">
            <v xml:space="preserve">Incarichi </v>
          </cell>
          <cell r="J664"/>
          <cell r="K664"/>
          <cell r="L664"/>
          <cell r="M664">
            <v>0</v>
          </cell>
          <cell r="N664">
            <v>11077</v>
          </cell>
        </row>
        <row r="665">
          <cell r="H665" t="str">
            <v>330200100302000</v>
          </cell>
          <cell r="I665" t="str">
            <v xml:space="preserve">Progressioni economiche </v>
          </cell>
          <cell r="J665"/>
          <cell r="K665"/>
          <cell r="L665"/>
          <cell r="M665">
            <v>0</v>
          </cell>
          <cell r="N665">
            <v>1874</v>
          </cell>
        </row>
        <row r="666">
          <cell r="H666" t="str">
            <v>330200100203000</v>
          </cell>
          <cell r="I666" t="str">
            <v>Retribuzione per produttività personale</v>
          </cell>
          <cell r="J666"/>
          <cell r="K666"/>
          <cell r="L666"/>
          <cell r="M666">
            <v>0</v>
          </cell>
          <cell r="N666">
            <v>45665</v>
          </cell>
        </row>
        <row r="667">
          <cell r="H667" t="str">
            <v>330200100202000</v>
          </cell>
          <cell r="I667" t="str">
            <v>Altro trattamento accessorio</v>
          </cell>
          <cell r="J667"/>
          <cell r="K667"/>
          <cell r="L667"/>
          <cell r="M667">
            <v>0</v>
          </cell>
          <cell r="N667">
            <v>0</v>
          </cell>
        </row>
        <row r="668">
          <cell r="H668"/>
          <cell r="I668" t="str">
            <v>Altri oneri per il personale:</v>
          </cell>
          <cell r="J668"/>
          <cell r="K668"/>
          <cell r="L668"/>
          <cell r="M668">
            <v>0</v>
          </cell>
          <cell r="N668">
            <v>0</v>
          </cell>
        </row>
        <row r="669">
          <cell r="H669" t="str">
            <v>330200100400000</v>
          </cell>
          <cell r="I669" t="str">
            <v>Accantonamento al fondo per TFR dipendenti</v>
          </cell>
          <cell r="J669"/>
          <cell r="K669"/>
          <cell r="L669"/>
          <cell r="M669">
            <v>0</v>
          </cell>
          <cell r="N669">
            <v>0</v>
          </cell>
        </row>
        <row r="670">
          <cell r="H670" t="str">
            <v>330200100500000</v>
          </cell>
          <cell r="I670" t="str">
            <v>Accantonamento ai fondi integrativi pensione</v>
          </cell>
          <cell r="J670"/>
          <cell r="K670"/>
          <cell r="L670"/>
          <cell r="M670">
            <v>0</v>
          </cell>
          <cell r="N670">
            <v>0</v>
          </cell>
        </row>
        <row r="671">
          <cell r="H671" t="str">
            <v>330200100600000</v>
          </cell>
          <cell r="I671" t="str">
            <v>Altri oneri per il personale</v>
          </cell>
          <cell r="J671"/>
          <cell r="K671"/>
          <cell r="L671"/>
          <cell r="M671">
            <v>0</v>
          </cell>
          <cell r="N671">
            <v>1000</v>
          </cell>
        </row>
        <row r="672">
          <cell r="H672" t="str">
            <v>330200100900000</v>
          </cell>
          <cell r="I672" t="str">
            <v>Oneri sociali su retribuzione</v>
          </cell>
          <cell r="J672"/>
          <cell r="K672"/>
          <cell r="L672"/>
          <cell r="M672">
            <v>0</v>
          </cell>
          <cell r="N672">
            <v>107094.96584999999</v>
          </cell>
        </row>
        <row r="673">
          <cell r="H673"/>
          <cell r="I673" t="str">
            <v>Costo del personale comparto ruolo sociosanitario - tempo indeterminato</v>
          </cell>
          <cell r="J673" t="str">
            <v>BA2380</v>
          </cell>
          <cell r="K673"/>
          <cell r="L673"/>
          <cell r="M673">
            <v>0</v>
          </cell>
          <cell r="N673">
            <v>0</v>
          </cell>
        </row>
        <row r="674">
          <cell r="H674" t="str">
            <v>330200101100000</v>
          </cell>
          <cell r="I674" t="str">
            <v>Voci di costo a carattere stipendiale</v>
          </cell>
          <cell r="J674"/>
          <cell r="K674"/>
          <cell r="L674"/>
          <cell r="M674">
            <v>0</v>
          </cell>
          <cell r="N674">
            <v>21742.01</v>
          </cell>
        </row>
        <row r="675">
          <cell r="H675" t="str">
            <v>330200101201000</v>
          </cell>
          <cell r="I675" t="str">
            <v>Straordinario</v>
          </cell>
          <cell r="J675"/>
          <cell r="K675"/>
          <cell r="L675"/>
          <cell r="M675">
            <v>0</v>
          </cell>
          <cell r="N675">
            <v>0</v>
          </cell>
        </row>
        <row r="676">
          <cell r="H676" t="str">
            <v>330200101303000</v>
          </cell>
          <cell r="I676" t="str">
            <v>Indennità personale</v>
          </cell>
          <cell r="J676"/>
          <cell r="K676"/>
          <cell r="L676"/>
          <cell r="M676">
            <v>0</v>
          </cell>
          <cell r="N676">
            <v>124</v>
          </cell>
        </row>
        <row r="677">
          <cell r="H677" t="str">
            <v>330200101303100</v>
          </cell>
          <cell r="I677" t="str">
            <v xml:space="preserve">Incarichi </v>
          </cell>
          <cell r="J677"/>
          <cell r="K677"/>
          <cell r="L677"/>
          <cell r="M677">
            <v>0</v>
          </cell>
          <cell r="N677">
            <v>0</v>
          </cell>
        </row>
        <row r="678">
          <cell r="H678" t="str">
            <v>330200101303200</v>
          </cell>
          <cell r="I678" t="str">
            <v xml:space="preserve">Progressioni economiche </v>
          </cell>
          <cell r="J678"/>
          <cell r="K678"/>
          <cell r="L678"/>
          <cell r="M678">
            <v>0</v>
          </cell>
          <cell r="N678">
            <v>0</v>
          </cell>
        </row>
        <row r="679">
          <cell r="H679" t="str">
            <v>330200101203000</v>
          </cell>
          <cell r="I679" t="str">
            <v>Retribuzione per produttività personale</v>
          </cell>
          <cell r="J679"/>
          <cell r="K679"/>
          <cell r="L679"/>
          <cell r="M679">
            <v>0</v>
          </cell>
          <cell r="N679">
            <v>2003</v>
          </cell>
        </row>
        <row r="680">
          <cell r="H680"/>
          <cell r="I680" t="str">
            <v>Altro trattamento accessorio</v>
          </cell>
          <cell r="J680"/>
          <cell r="K680"/>
          <cell r="L680"/>
          <cell r="M680">
            <v>0</v>
          </cell>
          <cell r="N680">
            <v>0</v>
          </cell>
        </row>
        <row r="681">
          <cell r="H681"/>
          <cell r="I681" t="str">
            <v>Altri oneri per il personale:</v>
          </cell>
          <cell r="J681"/>
          <cell r="K681"/>
          <cell r="L681"/>
          <cell r="M681">
            <v>0</v>
          </cell>
          <cell r="N681">
            <v>0</v>
          </cell>
        </row>
        <row r="682">
          <cell r="H682" t="str">
            <v>330200101400000</v>
          </cell>
          <cell r="I682" t="str">
            <v>Accantonamento al fondo per TFR dipendenti</v>
          </cell>
          <cell r="J682"/>
          <cell r="K682"/>
          <cell r="L682"/>
          <cell r="M682">
            <v>0</v>
          </cell>
          <cell r="N682">
            <v>0</v>
          </cell>
        </row>
        <row r="683">
          <cell r="H683" t="str">
            <v>330200101500000</v>
          </cell>
          <cell r="I683" t="str">
            <v>Accantonamento ai fondi integrativi pensione</v>
          </cell>
          <cell r="J683"/>
          <cell r="K683"/>
          <cell r="L683"/>
          <cell r="M683">
            <v>0</v>
          </cell>
          <cell r="N683">
            <v>0</v>
          </cell>
        </row>
        <row r="684">
          <cell r="H684" t="str">
            <v>330200101600000</v>
          </cell>
          <cell r="I684" t="str">
            <v>Altri oneri per il personale</v>
          </cell>
          <cell r="J684"/>
          <cell r="K684"/>
          <cell r="L684"/>
          <cell r="M684">
            <v>0</v>
          </cell>
          <cell r="N684">
            <v>0</v>
          </cell>
        </row>
        <row r="685">
          <cell r="H685" t="str">
            <v>330200101900000</v>
          </cell>
          <cell r="I685" t="str">
            <v>Oneri sociali su retribuzione</v>
          </cell>
          <cell r="J685"/>
          <cell r="K685"/>
          <cell r="L685"/>
          <cell r="M685">
            <v>0</v>
          </cell>
          <cell r="N685">
            <v>6802.6678499999989</v>
          </cell>
        </row>
        <row r="686">
          <cell r="H686"/>
          <cell r="I686" t="str">
            <v>Costo del personale comparto ruolo tecnico - tempo determinato</v>
          </cell>
          <cell r="J686" t="str">
            <v>BA2390</v>
          </cell>
          <cell r="K686"/>
          <cell r="L686"/>
          <cell r="M686">
            <v>0</v>
          </cell>
          <cell r="N686">
            <v>0</v>
          </cell>
        </row>
        <row r="687">
          <cell r="H687" t="str">
            <v>330200200100000</v>
          </cell>
          <cell r="I687" t="str">
            <v>Voci di costo a carattere stipendiale</v>
          </cell>
          <cell r="J687"/>
          <cell r="K687"/>
          <cell r="L687"/>
          <cell r="M687">
            <v>0</v>
          </cell>
          <cell r="N687">
            <v>0</v>
          </cell>
        </row>
        <row r="688">
          <cell r="H688" t="str">
            <v>330200200201000</v>
          </cell>
          <cell r="I688" t="str">
            <v>Straordinario</v>
          </cell>
          <cell r="J688"/>
          <cell r="K688"/>
          <cell r="L688"/>
          <cell r="M688">
            <v>0</v>
          </cell>
          <cell r="N688">
            <v>0</v>
          </cell>
        </row>
        <row r="689">
          <cell r="H689" t="str">
            <v>330200200303000</v>
          </cell>
          <cell r="I689" t="str">
            <v>Indennità personale</v>
          </cell>
          <cell r="J689"/>
          <cell r="K689"/>
          <cell r="L689"/>
          <cell r="M689">
            <v>0</v>
          </cell>
          <cell r="N689">
            <v>0</v>
          </cell>
        </row>
        <row r="690">
          <cell r="H690" t="str">
            <v>335200200301000</v>
          </cell>
          <cell r="I690" t="str">
            <v xml:space="preserve">Incarichi </v>
          </cell>
          <cell r="J690"/>
          <cell r="K690"/>
          <cell r="L690"/>
          <cell r="M690">
            <v>0</v>
          </cell>
          <cell r="N690">
            <v>0</v>
          </cell>
        </row>
        <row r="691">
          <cell r="H691" t="str">
            <v>335200200302000</v>
          </cell>
          <cell r="I691" t="str">
            <v xml:space="preserve">Progressioni economiche </v>
          </cell>
          <cell r="J691"/>
          <cell r="K691"/>
          <cell r="L691"/>
          <cell r="M691">
            <v>0</v>
          </cell>
          <cell r="N691">
            <v>0</v>
          </cell>
        </row>
        <row r="692">
          <cell r="H692" t="str">
            <v>330200200203000</v>
          </cell>
          <cell r="I692" t="str">
            <v>Retribuzione per produttività personale</v>
          </cell>
          <cell r="J692"/>
          <cell r="K692"/>
          <cell r="L692"/>
          <cell r="M692">
            <v>0</v>
          </cell>
          <cell r="N692">
            <v>0</v>
          </cell>
        </row>
        <row r="693">
          <cell r="H693"/>
          <cell r="I693" t="str">
            <v>Altro trattamento accessorio</v>
          </cell>
          <cell r="J693"/>
          <cell r="K693"/>
          <cell r="L693"/>
          <cell r="M693">
            <v>0</v>
          </cell>
          <cell r="N693">
            <v>0</v>
          </cell>
        </row>
        <row r="694">
          <cell r="H694"/>
          <cell r="I694" t="str">
            <v>Altri oneri per il personale:</v>
          </cell>
          <cell r="J694"/>
          <cell r="K694"/>
          <cell r="L694"/>
          <cell r="M694">
            <v>0</v>
          </cell>
          <cell r="N694">
            <v>0</v>
          </cell>
        </row>
        <row r="695">
          <cell r="H695" t="str">
            <v>330200200400000</v>
          </cell>
          <cell r="I695" t="str">
            <v>Accantonamento al fondo per TFR dipendenti</v>
          </cell>
          <cell r="J695"/>
          <cell r="K695"/>
          <cell r="L695"/>
          <cell r="M695">
            <v>0</v>
          </cell>
          <cell r="N695">
            <v>0</v>
          </cell>
        </row>
        <row r="696">
          <cell r="H696" t="str">
            <v>330200200500000</v>
          </cell>
          <cell r="I696" t="str">
            <v>Accantonamento ai fondi integrativi pensione</v>
          </cell>
          <cell r="J696"/>
          <cell r="K696"/>
          <cell r="L696"/>
          <cell r="M696">
            <v>0</v>
          </cell>
          <cell r="N696">
            <v>0</v>
          </cell>
        </row>
        <row r="697">
          <cell r="H697" t="str">
            <v>330200200600000</v>
          </cell>
          <cell r="I697" t="str">
            <v>Altri oneri per il personale</v>
          </cell>
          <cell r="J697"/>
          <cell r="K697"/>
          <cell r="L697"/>
          <cell r="M697">
            <v>0</v>
          </cell>
          <cell r="N697">
            <v>0</v>
          </cell>
        </row>
        <row r="698">
          <cell r="H698" t="str">
            <v>330200200900000</v>
          </cell>
          <cell r="I698" t="str">
            <v>Oneri sociali su retribuzione</v>
          </cell>
          <cell r="J698"/>
          <cell r="K698"/>
          <cell r="L698"/>
          <cell r="M698">
            <v>0</v>
          </cell>
          <cell r="N698">
            <v>0</v>
          </cell>
        </row>
        <row r="699">
          <cell r="H699"/>
          <cell r="I699" t="str">
            <v>Costo del personale comparto ruolo sociosanitario - tempo determinato</v>
          </cell>
          <cell r="J699" t="str">
            <v>BA2390</v>
          </cell>
          <cell r="K699"/>
          <cell r="L699"/>
          <cell r="M699">
            <v>0</v>
          </cell>
          <cell r="N699">
            <v>0</v>
          </cell>
        </row>
        <row r="700">
          <cell r="H700" t="str">
            <v>330200201100000</v>
          </cell>
          <cell r="I700" t="str">
            <v>Voci di costo a carattere stipendiale</v>
          </cell>
          <cell r="J700"/>
          <cell r="K700"/>
          <cell r="L700"/>
          <cell r="M700">
            <v>0</v>
          </cell>
          <cell r="N700">
            <v>0</v>
          </cell>
        </row>
        <row r="701">
          <cell r="H701" t="str">
            <v>330200201201000</v>
          </cell>
          <cell r="I701" t="str">
            <v>Straordinario</v>
          </cell>
          <cell r="J701"/>
          <cell r="K701"/>
          <cell r="L701"/>
          <cell r="M701">
            <v>0</v>
          </cell>
          <cell r="N701">
            <v>0</v>
          </cell>
        </row>
        <row r="702">
          <cell r="H702" t="str">
            <v>330200201303000</v>
          </cell>
          <cell r="I702" t="str">
            <v>Indennità personale</v>
          </cell>
          <cell r="J702"/>
          <cell r="K702"/>
          <cell r="L702"/>
          <cell r="M702">
            <v>0</v>
          </cell>
          <cell r="N702">
            <v>0</v>
          </cell>
        </row>
        <row r="703">
          <cell r="H703" t="str">
            <v>330200201303100</v>
          </cell>
          <cell r="I703" t="str">
            <v xml:space="preserve">Incarichi </v>
          </cell>
          <cell r="J703"/>
          <cell r="K703"/>
          <cell r="L703"/>
          <cell r="M703">
            <v>0</v>
          </cell>
          <cell r="N703">
            <v>0</v>
          </cell>
        </row>
        <row r="704">
          <cell r="H704" t="str">
            <v>330200201303200</v>
          </cell>
          <cell r="I704" t="str">
            <v xml:space="preserve">Progressioni economiche </v>
          </cell>
          <cell r="J704"/>
          <cell r="K704"/>
          <cell r="L704"/>
          <cell r="M704">
            <v>0</v>
          </cell>
          <cell r="N704">
            <v>0</v>
          </cell>
        </row>
        <row r="705">
          <cell r="H705" t="str">
            <v>330200201203000</v>
          </cell>
          <cell r="I705" t="str">
            <v>Retribuzione per produttività personale</v>
          </cell>
          <cell r="J705"/>
          <cell r="K705"/>
          <cell r="L705"/>
          <cell r="M705">
            <v>0</v>
          </cell>
          <cell r="N705">
            <v>0</v>
          </cell>
        </row>
        <row r="706">
          <cell r="H706"/>
          <cell r="I706" t="str">
            <v>Altro trattamento accessorio</v>
          </cell>
          <cell r="J706"/>
          <cell r="K706"/>
          <cell r="L706"/>
          <cell r="M706">
            <v>0</v>
          </cell>
          <cell r="N706">
            <v>0</v>
          </cell>
        </row>
        <row r="707">
          <cell r="H707"/>
          <cell r="I707" t="str">
            <v>Altri oneri per il personale:</v>
          </cell>
          <cell r="J707"/>
          <cell r="K707"/>
          <cell r="L707"/>
          <cell r="M707">
            <v>0</v>
          </cell>
          <cell r="N707">
            <v>0</v>
          </cell>
        </row>
        <row r="708">
          <cell r="H708" t="str">
            <v>330200201400000</v>
          </cell>
          <cell r="I708" t="str">
            <v>Accantonamento al fondo per TFR dipendenti</v>
          </cell>
          <cell r="J708"/>
          <cell r="K708"/>
          <cell r="L708"/>
          <cell r="M708">
            <v>0</v>
          </cell>
          <cell r="N708">
            <v>0</v>
          </cell>
        </row>
        <row r="709">
          <cell r="H709" t="str">
            <v>330200201500000</v>
          </cell>
          <cell r="I709" t="str">
            <v>Accantonamento ai fondi integrativi pensione</v>
          </cell>
          <cell r="J709"/>
          <cell r="K709"/>
          <cell r="L709"/>
          <cell r="M709">
            <v>0</v>
          </cell>
          <cell r="N709">
            <v>0</v>
          </cell>
        </row>
        <row r="710">
          <cell r="H710" t="str">
            <v>330200201600000</v>
          </cell>
          <cell r="I710" t="str">
            <v>Altri oneri per il personale</v>
          </cell>
          <cell r="J710"/>
          <cell r="K710"/>
          <cell r="L710"/>
          <cell r="M710">
            <v>0</v>
          </cell>
          <cell r="N710">
            <v>0</v>
          </cell>
        </row>
        <row r="711">
          <cell r="H711" t="str">
            <v>330200201900000</v>
          </cell>
          <cell r="I711" t="str">
            <v>Oneri sociali su retribuzione</v>
          </cell>
          <cell r="J711"/>
          <cell r="K711"/>
          <cell r="L711"/>
          <cell r="M711">
            <v>0</v>
          </cell>
          <cell r="N711">
            <v>0</v>
          </cell>
        </row>
        <row r="712">
          <cell r="H712" t="str">
            <v>330200300000000</v>
          </cell>
          <cell r="I712" t="str">
            <v>Costo del personale comparto ruolo tecnico - altro</v>
          </cell>
          <cell r="J712" t="str">
            <v>BA2400</v>
          </cell>
          <cell r="K712"/>
          <cell r="L712"/>
          <cell r="M712">
            <v>0</v>
          </cell>
          <cell r="N712">
            <v>0</v>
          </cell>
        </row>
        <row r="713">
          <cell r="H713"/>
          <cell r="I713" t="str">
            <v>Personale del ruolo amministrativo</v>
          </cell>
          <cell r="J713" t="str">
            <v>BA2410</v>
          </cell>
          <cell r="K713"/>
          <cell r="L713"/>
          <cell r="M713">
            <v>0</v>
          </cell>
          <cell r="N713">
            <v>0</v>
          </cell>
        </row>
        <row r="714">
          <cell r="H714"/>
          <cell r="I714" t="str">
            <v>Costo del personale dirigente ruolo amministrativo</v>
          </cell>
          <cell r="J714" t="str">
            <v>BA2420</v>
          </cell>
          <cell r="K714"/>
          <cell r="L714"/>
          <cell r="M714">
            <v>0</v>
          </cell>
          <cell r="N714">
            <v>0</v>
          </cell>
        </row>
        <row r="715">
          <cell r="H715"/>
          <cell r="I715" t="str">
            <v>Costo del personale dirigente ruolo amministrativo - tempo indeterminato</v>
          </cell>
          <cell r="J715" t="str">
            <v>BA2430</v>
          </cell>
          <cell r="K715"/>
          <cell r="L715"/>
          <cell r="M715">
            <v>0</v>
          </cell>
          <cell r="N715">
            <v>0</v>
          </cell>
        </row>
        <row r="716">
          <cell r="H716" t="str">
            <v>335100100100000</v>
          </cell>
          <cell r="I716" t="str">
            <v>Voci di costo a carattere stipendiale</v>
          </cell>
          <cell r="J716"/>
          <cell r="K716"/>
          <cell r="L716"/>
          <cell r="M716">
            <v>0</v>
          </cell>
          <cell r="N716">
            <v>827595.74000000011</v>
          </cell>
        </row>
        <row r="717">
          <cell r="H717" t="str">
            <v>335100100200000</v>
          </cell>
          <cell r="I717" t="str">
            <v>Retribuzione di posizione</v>
          </cell>
          <cell r="J717"/>
          <cell r="K717"/>
          <cell r="L717"/>
          <cell r="M717">
            <v>0</v>
          </cell>
          <cell r="N717">
            <v>332470.33</v>
          </cell>
        </row>
        <row r="718">
          <cell r="H718" t="str">
            <v>335100100300000</v>
          </cell>
          <cell r="I718" t="str">
            <v>Indennità di risultato</v>
          </cell>
          <cell r="J718"/>
          <cell r="K718"/>
          <cell r="L718"/>
          <cell r="M718">
            <v>0</v>
          </cell>
          <cell r="N718">
            <v>195107</v>
          </cell>
        </row>
        <row r="719">
          <cell r="H719" t="str">
            <v>335100100400000</v>
          </cell>
          <cell r="I719" t="str">
            <v>Altro trattamento accessorio</v>
          </cell>
          <cell r="J719"/>
          <cell r="K719"/>
          <cell r="L719"/>
          <cell r="M719">
            <v>0</v>
          </cell>
          <cell r="N719">
            <v>0</v>
          </cell>
        </row>
        <row r="720">
          <cell r="H720"/>
          <cell r="I720" t="str">
            <v>Altri oneri per il personale:</v>
          </cell>
          <cell r="J720"/>
          <cell r="K720"/>
          <cell r="L720"/>
          <cell r="M720">
            <v>0</v>
          </cell>
          <cell r="N720">
            <v>0</v>
          </cell>
        </row>
        <row r="721">
          <cell r="H721" t="str">
            <v>335100100500000</v>
          </cell>
          <cell r="I721" t="str">
            <v>Accantonamento al fondo per TFR dipendenti</v>
          </cell>
          <cell r="J721"/>
          <cell r="K721"/>
          <cell r="L721"/>
          <cell r="M721">
            <v>0</v>
          </cell>
          <cell r="N721">
            <v>0</v>
          </cell>
        </row>
        <row r="722">
          <cell r="H722" t="str">
            <v>335100100600000</v>
          </cell>
          <cell r="I722" t="str">
            <v>Accantonamento ai fondi integrativi pensione</v>
          </cell>
          <cell r="J722"/>
          <cell r="K722"/>
          <cell r="L722"/>
          <cell r="M722">
            <v>0</v>
          </cell>
          <cell r="N722">
            <v>0</v>
          </cell>
        </row>
        <row r="723">
          <cell r="H723" t="str">
            <v>335100100700000</v>
          </cell>
          <cell r="I723" t="str">
            <v>Altre competenze personale dirigente ruolo amministrativo</v>
          </cell>
          <cell r="J723"/>
          <cell r="K723"/>
          <cell r="L723"/>
          <cell r="M723">
            <v>0</v>
          </cell>
          <cell r="N723">
            <v>36000</v>
          </cell>
        </row>
        <row r="724">
          <cell r="H724" t="str">
            <v>335100100900000</v>
          </cell>
          <cell r="I724" t="str">
            <v>Oneri sociali su retribuzione</v>
          </cell>
          <cell r="J724"/>
          <cell r="K724"/>
          <cell r="L724"/>
          <cell r="M724">
            <v>0</v>
          </cell>
          <cell r="N724">
            <v>386224.32494999998</v>
          </cell>
        </row>
        <row r="725">
          <cell r="H725"/>
          <cell r="I725" t="str">
            <v>Costo del personale dirigente ruolo amministrativo - tempo determinato</v>
          </cell>
          <cell r="J725" t="str">
            <v>BA2440</v>
          </cell>
          <cell r="K725"/>
          <cell r="L725"/>
          <cell r="M725">
            <v>0</v>
          </cell>
          <cell r="N725">
            <v>0</v>
          </cell>
        </row>
        <row r="726">
          <cell r="H726" t="str">
            <v>335100200100000</v>
          </cell>
          <cell r="I726" t="str">
            <v>Voci di costo a carattere stipendiale</v>
          </cell>
          <cell r="J726"/>
          <cell r="K726"/>
          <cell r="L726"/>
          <cell r="M726">
            <v>0</v>
          </cell>
          <cell r="N726">
            <v>45925.1</v>
          </cell>
        </row>
        <row r="727">
          <cell r="H727" t="str">
            <v>335100200200000</v>
          </cell>
          <cell r="I727" t="str">
            <v>Retribuzione di posizione</v>
          </cell>
          <cell r="J727"/>
          <cell r="K727"/>
          <cell r="L727"/>
          <cell r="M727">
            <v>0</v>
          </cell>
          <cell r="N727">
            <v>4375</v>
          </cell>
        </row>
        <row r="728">
          <cell r="H728" t="str">
            <v>335100200300000</v>
          </cell>
          <cell r="I728" t="str">
            <v>Indennità di risultato</v>
          </cell>
          <cell r="J728"/>
          <cell r="K728"/>
          <cell r="L728"/>
          <cell r="M728">
            <v>0</v>
          </cell>
          <cell r="N728">
            <v>17498</v>
          </cell>
        </row>
        <row r="729">
          <cell r="H729" t="str">
            <v>335100200400000</v>
          </cell>
          <cell r="I729" t="str">
            <v>Altro trattamento accessorio</v>
          </cell>
          <cell r="J729"/>
          <cell r="K729"/>
          <cell r="L729"/>
          <cell r="M729">
            <v>0</v>
          </cell>
          <cell r="N729">
            <v>0</v>
          </cell>
        </row>
        <row r="730">
          <cell r="H730"/>
          <cell r="I730" t="str">
            <v>Altri oneri per il personale:</v>
          </cell>
          <cell r="J730"/>
          <cell r="K730"/>
          <cell r="L730"/>
          <cell r="M730">
            <v>0</v>
          </cell>
          <cell r="N730">
            <v>0</v>
          </cell>
        </row>
        <row r="731">
          <cell r="H731" t="str">
            <v>335100200500000</v>
          </cell>
          <cell r="I731" t="str">
            <v>Accantonamento al fondo per TFR dipendenti</v>
          </cell>
          <cell r="J731"/>
          <cell r="K731"/>
          <cell r="L731"/>
          <cell r="M731">
            <v>0</v>
          </cell>
          <cell r="N731">
            <v>0</v>
          </cell>
        </row>
        <row r="732">
          <cell r="H732" t="str">
            <v>335100200600000</v>
          </cell>
          <cell r="I732" t="str">
            <v>Accantonamento ai fondi integrativi pensione</v>
          </cell>
          <cell r="J732"/>
          <cell r="K732"/>
          <cell r="L732"/>
          <cell r="M732">
            <v>0</v>
          </cell>
          <cell r="N732">
            <v>0</v>
          </cell>
        </row>
        <row r="733">
          <cell r="H733"/>
          <cell r="I733" t="str">
            <v>Altre competenze personale dirigente ruolo amministrativo</v>
          </cell>
          <cell r="J733"/>
          <cell r="K733"/>
          <cell r="L733"/>
          <cell r="M733">
            <v>0</v>
          </cell>
          <cell r="N733">
            <v>0</v>
          </cell>
        </row>
        <row r="734">
          <cell r="H734" t="str">
            <v>335100200900000</v>
          </cell>
          <cell r="I734" t="str">
            <v>Oneri sociali su retribuzione</v>
          </cell>
          <cell r="J734"/>
          <cell r="K734"/>
          <cell r="L734"/>
          <cell r="M734">
            <v>0</v>
          </cell>
          <cell r="N734">
            <v>19322.458500000001</v>
          </cell>
        </row>
        <row r="735">
          <cell r="H735"/>
          <cell r="I735" t="str">
            <v>Costo del personale dirigente ruolo amministrativo - altro</v>
          </cell>
          <cell r="J735" t="str">
            <v>BA2450</v>
          </cell>
          <cell r="K735"/>
          <cell r="L735"/>
          <cell r="M735">
            <v>0</v>
          </cell>
          <cell r="N735">
            <v>0</v>
          </cell>
        </row>
        <row r="736">
          <cell r="H736"/>
          <cell r="I736" t="str">
            <v>Costo del personale comparto ruolo amministrativo</v>
          </cell>
          <cell r="J736" t="str">
            <v>BA2460</v>
          </cell>
          <cell r="K736"/>
          <cell r="L736"/>
          <cell r="M736">
            <v>0</v>
          </cell>
          <cell r="N736">
            <v>0</v>
          </cell>
        </row>
        <row r="737">
          <cell r="H737"/>
          <cell r="I737" t="str">
            <v>Costo del personale comparto ruolo amministrativo - tempo indeterminato</v>
          </cell>
          <cell r="J737" t="str">
            <v>BA2470</v>
          </cell>
          <cell r="K737"/>
          <cell r="L737"/>
          <cell r="M737">
            <v>0</v>
          </cell>
          <cell r="N737">
            <v>0</v>
          </cell>
        </row>
        <row r="738">
          <cell r="H738" t="str">
            <v>335200100100000</v>
          </cell>
          <cell r="I738" t="str">
            <v>Voci di costo a carattere stipendiale</v>
          </cell>
          <cell r="J738"/>
          <cell r="K738"/>
          <cell r="L738"/>
          <cell r="M738">
            <v>0</v>
          </cell>
          <cell r="N738">
            <v>3417737.2600000002</v>
          </cell>
        </row>
        <row r="739">
          <cell r="H739" t="str">
            <v>335200100201000</v>
          </cell>
          <cell r="I739" t="str">
            <v>Straordinario</v>
          </cell>
          <cell r="J739"/>
          <cell r="K739"/>
          <cell r="L739"/>
          <cell r="M739">
            <v>0</v>
          </cell>
          <cell r="N739">
            <v>18019</v>
          </cell>
        </row>
        <row r="740">
          <cell r="H740" t="str">
            <v>335200100303000</v>
          </cell>
          <cell r="I740" t="str">
            <v>Indennità personale</v>
          </cell>
          <cell r="J740"/>
          <cell r="K740"/>
          <cell r="L740"/>
          <cell r="M740">
            <v>0</v>
          </cell>
          <cell r="N740">
            <v>54892</v>
          </cell>
        </row>
        <row r="741">
          <cell r="H741" t="str">
            <v>335200100301000</v>
          </cell>
          <cell r="I741" t="str">
            <v xml:space="preserve">Incarichi </v>
          </cell>
          <cell r="J741"/>
          <cell r="K741"/>
          <cell r="L741"/>
          <cell r="M741">
            <v>0</v>
          </cell>
          <cell r="N741">
            <v>106272</v>
          </cell>
        </row>
        <row r="742">
          <cell r="H742" t="str">
            <v>335200100302000</v>
          </cell>
          <cell r="I742" t="str">
            <v xml:space="preserve">Progressioni economiche </v>
          </cell>
          <cell r="J742"/>
          <cell r="K742"/>
          <cell r="L742"/>
          <cell r="M742">
            <v>0</v>
          </cell>
          <cell r="N742">
            <v>105703</v>
          </cell>
        </row>
        <row r="743">
          <cell r="H743" t="str">
            <v>335200100203000</v>
          </cell>
          <cell r="I743" t="str">
            <v>Retribuzione per produttività personale</v>
          </cell>
          <cell r="J743"/>
          <cell r="K743"/>
          <cell r="L743"/>
          <cell r="M743">
            <v>0</v>
          </cell>
          <cell r="N743">
            <v>538365</v>
          </cell>
        </row>
        <row r="744">
          <cell r="H744" t="str">
            <v>335200100202000</v>
          </cell>
          <cell r="I744" t="str">
            <v>Altro trattamento accessorio</v>
          </cell>
          <cell r="J744"/>
          <cell r="K744"/>
          <cell r="L744"/>
          <cell r="M744">
            <v>0</v>
          </cell>
          <cell r="N744">
            <v>0</v>
          </cell>
        </row>
        <row r="745">
          <cell r="H745"/>
          <cell r="I745" t="str">
            <v>Altri oneri per il personale:</v>
          </cell>
          <cell r="J745"/>
          <cell r="K745"/>
          <cell r="L745"/>
          <cell r="M745">
            <v>0</v>
          </cell>
          <cell r="N745">
            <v>0</v>
          </cell>
        </row>
        <row r="746">
          <cell r="H746" t="str">
            <v>335200100400000</v>
          </cell>
          <cell r="I746" t="str">
            <v>Accantonamento al fondo per TFR dipendenti</v>
          </cell>
          <cell r="J746"/>
          <cell r="K746"/>
          <cell r="L746"/>
          <cell r="M746">
            <v>0</v>
          </cell>
          <cell r="N746">
            <v>0</v>
          </cell>
        </row>
        <row r="747">
          <cell r="H747" t="str">
            <v>335200100500000</v>
          </cell>
          <cell r="I747" t="str">
            <v>Accantonamento ai fondi integrativi pensione</v>
          </cell>
          <cell r="J747"/>
          <cell r="K747"/>
          <cell r="L747"/>
          <cell r="M747">
            <v>0</v>
          </cell>
          <cell r="N747">
            <v>0</v>
          </cell>
        </row>
        <row r="748">
          <cell r="H748" t="str">
            <v>335200100600000</v>
          </cell>
          <cell r="I748" t="str">
            <v>Altri oneri per il personale</v>
          </cell>
          <cell r="J748"/>
          <cell r="K748"/>
          <cell r="L748"/>
          <cell r="M748">
            <v>0</v>
          </cell>
          <cell r="N748">
            <v>1500</v>
          </cell>
        </row>
        <row r="749">
          <cell r="H749" t="str">
            <v>335200100900000</v>
          </cell>
          <cell r="I749" t="str">
            <v>Oneri sociali su retribuzione</v>
          </cell>
          <cell r="J749"/>
          <cell r="K749"/>
          <cell r="L749"/>
          <cell r="M749">
            <v>0</v>
          </cell>
          <cell r="N749">
            <v>1208681.6540999999</v>
          </cell>
        </row>
        <row r="750">
          <cell r="H750"/>
          <cell r="I750" t="str">
            <v>Costo del personale comparto ruolo amministrativo - tempo determinato</v>
          </cell>
          <cell r="J750" t="str">
            <v>BA2480</v>
          </cell>
          <cell r="K750"/>
          <cell r="L750"/>
          <cell r="M750">
            <v>0</v>
          </cell>
          <cell r="N750">
            <v>0</v>
          </cell>
        </row>
        <row r="751">
          <cell r="H751" t="str">
            <v>335200200100000</v>
          </cell>
          <cell r="I751" t="str">
            <v>Voci di costo a carattere stipendiale</v>
          </cell>
          <cell r="J751"/>
          <cell r="K751"/>
          <cell r="L751"/>
          <cell r="M751">
            <v>0</v>
          </cell>
          <cell r="N751">
            <v>22722.57</v>
          </cell>
        </row>
        <row r="752">
          <cell r="H752" t="str">
            <v>335200200201000</v>
          </cell>
          <cell r="I752" t="str">
            <v>Straordinario</v>
          </cell>
          <cell r="J752"/>
          <cell r="K752"/>
          <cell r="L752"/>
          <cell r="M752">
            <v>0</v>
          </cell>
          <cell r="N752">
            <v>0</v>
          </cell>
        </row>
        <row r="753">
          <cell r="H753" t="str">
            <v>335200200303000</v>
          </cell>
          <cell r="I753" t="str">
            <v>Indennità personale</v>
          </cell>
          <cell r="J753"/>
          <cell r="K753"/>
          <cell r="L753"/>
          <cell r="M753">
            <v>0</v>
          </cell>
          <cell r="N753">
            <v>2800</v>
          </cell>
        </row>
        <row r="754">
          <cell r="H754" t="str">
            <v>335200200301000</v>
          </cell>
          <cell r="I754" t="str">
            <v xml:space="preserve">Incarichi </v>
          </cell>
          <cell r="J754"/>
          <cell r="K754"/>
          <cell r="L754"/>
          <cell r="M754">
            <v>0</v>
          </cell>
          <cell r="N754">
            <v>0</v>
          </cell>
        </row>
        <row r="755">
          <cell r="H755" t="str">
            <v>335200200302000</v>
          </cell>
          <cell r="I755" t="str">
            <v xml:space="preserve">Progressioni economiche </v>
          </cell>
          <cell r="J755"/>
          <cell r="K755"/>
          <cell r="L755"/>
          <cell r="M755">
            <v>0</v>
          </cell>
          <cell r="N755">
            <v>0</v>
          </cell>
        </row>
        <row r="756">
          <cell r="H756" t="str">
            <v>335200200203000</v>
          </cell>
          <cell r="I756" t="str">
            <v>Retribuzione per produttività personale</v>
          </cell>
          <cell r="J756"/>
          <cell r="K756"/>
          <cell r="L756"/>
          <cell r="M756">
            <v>0</v>
          </cell>
          <cell r="N756">
            <v>6409</v>
          </cell>
        </row>
        <row r="757">
          <cell r="H757" t="str">
            <v>335200200202000</v>
          </cell>
          <cell r="I757" t="str">
            <v>Altro trattamento accessorio</v>
          </cell>
          <cell r="J757"/>
          <cell r="K757"/>
          <cell r="L757"/>
          <cell r="M757">
            <v>0</v>
          </cell>
          <cell r="N757">
            <v>0</v>
          </cell>
        </row>
        <row r="758">
          <cell r="H758"/>
          <cell r="I758" t="str">
            <v>Altri oneri per il personale:</v>
          </cell>
          <cell r="J758"/>
          <cell r="K758"/>
          <cell r="L758"/>
          <cell r="M758">
            <v>0</v>
          </cell>
          <cell r="N758">
            <v>0</v>
          </cell>
        </row>
        <row r="759">
          <cell r="H759" t="str">
            <v>335200200400000</v>
          </cell>
          <cell r="I759" t="str">
            <v>Accantonamento al fondo per TFR dipendenti</v>
          </cell>
          <cell r="J759"/>
          <cell r="K759"/>
          <cell r="L759"/>
          <cell r="M759">
            <v>0</v>
          </cell>
          <cell r="N759">
            <v>0</v>
          </cell>
        </row>
        <row r="760">
          <cell r="H760" t="str">
            <v>335200200500000</v>
          </cell>
          <cell r="I760" t="str">
            <v>Accantonamento ai fondi integrativi pensione</v>
          </cell>
          <cell r="J760"/>
          <cell r="K760"/>
          <cell r="L760"/>
          <cell r="M760">
            <v>0</v>
          </cell>
          <cell r="N760">
            <v>0</v>
          </cell>
        </row>
        <row r="761">
          <cell r="H761" t="str">
            <v>335200200600000</v>
          </cell>
          <cell r="I761" t="str">
            <v>Altri oneri per il personale</v>
          </cell>
          <cell r="J761"/>
          <cell r="K761"/>
          <cell r="L761"/>
          <cell r="M761">
            <v>0</v>
          </cell>
          <cell r="N761">
            <v>0</v>
          </cell>
        </row>
        <row r="762">
          <cell r="H762" t="str">
            <v>335200200900000</v>
          </cell>
          <cell r="I762" t="str">
            <v>Oneri sociali su retribuzione</v>
          </cell>
          <cell r="J762"/>
          <cell r="K762"/>
          <cell r="L762"/>
          <cell r="M762">
            <v>0</v>
          </cell>
          <cell r="N762">
            <v>9100.4974499999989</v>
          </cell>
        </row>
        <row r="763">
          <cell r="H763" t="str">
            <v>335200300000000</v>
          </cell>
          <cell r="I763" t="str">
            <v>Costo del personale comparto ruolo amministrativo - altro</v>
          </cell>
          <cell r="J763" t="str">
            <v>BA2490</v>
          </cell>
          <cell r="K763"/>
          <cell r="L763"/>
          <cell r="M763">
            <v>0</v>
          </cell>
          <cell r="N763">
            <v>0</v>
          </cell>
        </row>
        <row r="764">
          <cell r="H764"/>
          <cell r="I764" t="str">
            <v>Oneri diversi di gestione</v>
          </cell>
          <cell r="J764" t="str">
            <v>BA2500</v>
          </cell>
          <cell r="K764"/>
          <cell r="L764"/>
          <cell r="M764">
            <v>0</v>
          </cell>
          <cell r="N764">
            <v>0</v>
          </cell>
        </row>
        <row r="765">
          <cell r="H765">
            <v>0</v>
          </cell>
          <cell r="I765" t="str">
            <v>Imposte e tasse (escluso IRAP e IRES)</v>
          </cell>
          <cell r="J765" t="str">
            <v>BA2510</v>
          </cell>
          <cell r="K765"/>
          <cell r="L765"/>
          <cell r="M765">
            <v>0</v>
          </cell>
          <cell r="N765">
            <v>0</v>
          </cell>
        </row>
        <row r="766">
          <cell r="H766" t="str">
            <v>340100100000000</v>
          </cell>
          <cell r="I766" t="str">
            <v>Imposte di registro</v>
          </cell>
          <cell r="J766"/>
          <cell r="K766"/>
          <cell r="L766"/>
          <cell r="M766">
            <v>0</v>
          </cell>
          <cell r="N766">
            <v>3000</v>
          </cell>
        </row>
        <row r="767">
          <cell r="H767" t="str">
            <v>340100200000000</v>
          </cell>
          <cell r="I767" t="str">
            <v>Imposte di bollo</v>
          </cell>
          <cell r="J767"/>
          <cell r="K767"/>
          <cell r="L767"/>
          <cell r="M767">
            <v>0</v>
          </cell>
          <cell r="N767">
            <v>30000</v>
          </cell>
        </row>
        <row r="768">
          <cell r="H768" t="str">
            <v>340100300000000</v>
          </cell>
          <cell r="I768" t="str">
            <v>Tasse di concessione governative</v>
          </cell>
          <cell r="J768"/>
          <cell r="K768"/>
          <cell r="L768"/>
          <cell r="M768">
            <v>0</v>
          </cell>
          <cell r="N768">
            <v>0</v>
          </cell>
        </row>
        <row r="769">
          <cell r="H769" t="str">
            <v>340100400000000</v>
          </cell>
          <cell r="I769" t="str">
            <v>Imposte comunali</v>
          </cell>
          <cell r="J769"/>
          <cell r="K769"/>
          <cell r="L769"/>
          <cell r="M769">
            <v>0</v>
          </cell>
          <cell r="N769">
            <v>15000</v>
          </cell>
        </row>
        <row r="770">
          <cell r="H770" t="str">
            <v>340100500000000</v>
          </cell>
          <cell r="I770" t="str">
            <v>Tasse di circolazione automezzi</v>
          </cell>
          <cell r="J770"/>
          <cell r="K770"/>
          <cell r="L770"/>
          <cell r="M770">
            <v>0</v>
          </cell>
          <cell r="N770">
            <v>0</v>
          </cell>
        </row>
        <row r="771">
          <cell r="H771" t="str">
            <v>340100600000000</v>
          </cell>
          <cell r="I771" t="str">
            <v>Permessi di transito e sosta</v>
          </cell>
          <cell r="J771"/>
          <cell r="K771"/>
          <cell r="L771"/>
          <cell r="M771">
            <v>0</v>
          </cell>
          <cell r="N771">
            <v>0</v>
          </cell>
        </row>
        <row r="772">
          <cell r="H772" t="str">
            <v>340100900000000</v>
          </cell>
          <cell r="I772" t="str">
            <v>Imposte e tasse diverse</v>
          </cell>
          <cell r="J772"/>
          <cell r="K772"/>
          <cell r="L772"/>
          <cell r="M772">
            <v>0</v>
          </cell>
          <cell r="N772">
            <v>1000</v>
          </cell>
        </row>
        <row r="773">
          <cell r="H773" t="str">
            <v>340200000000000</v>
          </cell>
          <cell r="I773" t="str">
            <v>Perdite su crediti</v>
          </cell>
          <cell r="J773" t="str">
            <v>BA2520</v>
          </cell>
          <cell r="K773"/>
          <cell r="L773"/>
          <cell r="M773">
            <v>0</v>
          </cell>
          <cell r="N773">
            <v>0</v>
          </cell>
        </row>
        <row r="774">
          <cell r="H774">
            <v>0</v>
          </cell>
          <cell r="I774" t="str">
            <v>Altri oneri diversi di gestione</v>
          </cell>
          <cell r="J774" t="str">
            <v>BA2530</v>
          </cell>
          <cell r="K774"/>
          <cell r="L774"/>
          <cell r="M774">
            <v>0</v>
          </cell>
          <cell r="N774">
            <v>0</v>
          </cell>
        </row>
        <row r="775">
          <cell r="H775">
            <v>0</v>
          </cell>
          <cell r="I775" t="str">
            <v>Indennità, rimborso spese e oneri sociali per gli Organi Direttivi e Collegio Sindacale</v>
          </cell>
          <cell r="J775" t="str">
            <v>BA2540</v>
          </cell>
          <cell r="K775"/>
          <cell r="L775"/>
          <cell r="M775">
            <v>0</v>
          </cell>
          <cell r="N775">
            <v>0</v>
          </cell>
        </row>
        <row r="776">
          <cell r="H776">
            <v>0</v>
          </cell>
          <cell r="I776" t="str">
            <v>Compensi agli organi direttivi e di indirizzo</v>
          </cell>
          <cell r="J776"/>
          <cell r="K776"/>
          <cell r="L776"/>
          <cell r="M776">
            <v>0</v>
          </cell>
          <cell r="N776">
            <v>0</v>
          </cell>
        </row>
        <row r="777">
          <cell r="H777" t="str">
            <v>340300100101000</v>
          </cell>
          <cell r="I777" t="str">
            <v>Indennità</v>
          </cell>
          <cell r="J777"/>
          <cell r="K777"/>
          <cell r="L777"/>
          <cell r="M777">
            <v>0</v>
          </cell>
          <cell r="N777">
            <v>483403.57000000007</v>
          </cell>
        </row>
        <row r="778">
          <cell r="H778" t="str">
            <v>340300100103000</v>
          </cell>
          <cell r="I778" t="str">
            <v>Oneri sociali</v>
          </cell>
          <cell r="J778"/>
          <cell r="K778"/>
          <cell r="L778"/>
          <cell r="M778">
            <v>0</v>
          </cell>
          <cell r="N778">
            <v>126651.73000000001</v>
          </cell>
        </row>
        <row r="779">
          <cell r="H779" t="str">
            <v>340300100109000</v>
          </cell>
          <cell r="I779" t="str">
            <v>Altri compensi Organi direttivi e di indirizzo</v>
          </cell>
          <cell r="J779"/>
          <cell r="K779"/>
          <cell r="L779"/>
          <cell r="M779">
            <v>0</v>
          </cell>
          <cell r="N779">
            <v>0</v>
          </cell>
        </row>
        <row r="780">
          <cell r="H780">
            <v>0</v>
          </cell>
          <cell r="I780" t="str">
            <v>Compensi al collegio sindacale</v>
          </cell>
          <cell r="J780"/>
          <cell r="K780"/>
          <cell r="L780"/>
          <cell r="M780">
            <v>0</v>
          </cell>
          <cell r="N780">
            <v>0</v>
          </cell>
        </row>
        <row r="781">
          <cell r="H781" t="str">
            <v>340300100201000</v>
          </cell>
          <cell r="I781" t="str">
            <v>Indennità</v>
          </cell>
          <cell r="J781"/>
          <cell r="K781"/>
          <cell r="L781"/>
          <cell r="M781">
            <v>0</v>
          </cell>
          <cell r="N781">
            <v>58742.060000000005</v>
          </cell>
        </row>
        <row r="782">
          <cell r="H782" t="str">
            <v>340300100203000</v>
          </cell>
          <cell r="I782" t="str">
            <v>Oneri sociali</v>
          </cell>
          <cell r="J782"/>
          <cell r="K782"/>
          <cell r="L782"/>
          <cell r="M782">
            <v>0</v>
          </cell>
          <cell r="N782">
            <v>0</v>
          </cell>
        </row>
        <row r="783">
          <cell r="H783" t="str">
            <v>340300100209000</v>
          </cell>
          <cell r="I783" t="str">
            <v>Altri compensi Collegio sindacale</v>
          </cell>
          <cell r="J783"/>
          <cell r="K783"/>
          <cell r="L783"/>
          <cell r="M783">
            <v>0</v>
          </cell>
          <cell r="N783">
            <v>2000</v>
          </cell>
        </row>
        <row r="784">
          <cell r="H784">
            <v>0</v>
          </cell>
          <cell r="I784" t="str">
            <v>Compensi ad altri organismi</v>
          </cell>
          <cell r="J784"/>
          <cell r="K784"/>
          <cell r="L784"/>
          <cell r="M784">
            <v>0</v>
          </cell>
          <cell r="N784">
            <v>0</v>
          </cell>
        </row>
        <row r="785">
          <cell r="H785" t="str">
            <v>340300100301000</v>
          </cell>
          <cell r="I785" t="str">
            <v>Indennità</v>
          </cell>
          <cell r="J785"/>
          <cell r="K785"/>
          <cell r="L785"/>
          <cell r="M785">
            <v>0</v>
          </cell>
          <cell r="N785">
            <v>15600</v>
          </cell>
        </row>
        <row r="786">
          <cell r="H786" t="str">
            <v>340300100303000</v>
          </cell>
          <cell r="I786" t="str">
            <v>Oneri sociali</v>
          </cell>
          <cell r="J786"/>
          <cell r="K786"/>
          <cell r="L786"/>
          <cell r="M786">
            <v>0</v>
          </cell>
          <cell r="N786">
            <v>0</v>
          </cell>
        </row>
        <row r="787">
          <cell r="H787" t="str">
            <v>340300100309000</v>
          </cell>
          <cell r="I787" t="str">
            <v>Altri compensi ad altri organismi</v>
          </cell>
          <cell r="J787"/>
          <cell r="K787"/>
          <cell r="L787"/>
          <cell r="M787">
            <v>0</v>
          </cell>
          <cell r="N787">
            <v>0</v>
          </cell>
        </row>
        <row r="788">
          <cell r="H788">
            <v>0</v>
          </cell>
          <cell r="I788" t="str">
            <v>Altri oneri diversi di gestione</v>
          </cell>
          <cell r="J788" t="str">
            <v>BA2550</v>
          </cell>
          <cell r="K788"/>
          <cell r="L788"/>
          <cell r="M788">
            <v>0</v>
          </cell>
          <cell r="N788">
            <v>0</v>
          </cell>
        </row>
        <row r="789">
          <cell r="H789" t="str">
            <v>340300200100000</v>
          </cell>
          <cell r="I789" t="str">
            <v>Premi di assicurazione personale dipendente</v>
          </cell>
          <cell r="J789"/>
          <cell r="K789"/>
          <cell r="L789"/>
          <cell r="M789">
            <v>0</v>
          </cell>
          <cell r="N789">
            <v>0</v>
          </cell>
        </row>
        <row r="790">
          <cell r="H790" t="str">
            <v>340300200900000</v>
          </cell>
          <cell r="I790" t="str">
            <v>Contravvenzioni e sanzioni amministrative</v>
          </cell>
          <cell r="J790"/>
          <cell r="K790"/>
          <cell r="L790"/>
          <cell r="M790">
            <v>0</v>
          </cell>
          <cell r="N790">
            <v>0</v>
          </cell>
        </row>
        <row r="791">
          <cell r="H791" t="str">
            <v>340300200200000</v>
          </cell>
          <cell r="I791" t="str">
            <v>Altri oneri diversi di gestione</v>
          </cell>
          <cell r="J791"/>
          <cell r="K791"/>
          <cell r="L791"/>
          <cell r="M791">
            <v>0</v>
          </cell>
          <cell r="N791">
            <v>0</v>
          </cell>
        </row>
        <row r="792">
          <cell r="H792" t="str">
            <v>340300300000000</v>
          </cell>
          <cell r="I792" t="str">
            <v>Altri oneri diversi di gestione da Aziende sanitarie pubbliche della Regione</v>
          </cell>
          <cell r="J792" t="str">
            <v>BA2551</v>
          </cell>
          <cell r="K792" t="str">
            <v>R</v>
          </cell>
          <cell r="L792"/>
          <cell r="M792">
            <v>0</v>
          </cell>
          <cell r="N792">
            <v>0</v>
          </cell>
        </row>
        <row r="793">
          <cell r="H793" t="str">
            <v>340300400000000</v>
          </cell>
          <cell r="I793" t="str">
            <v>Altri oneri diversi di gestione - per Autoassicurazione</v>
          </cell>
          <cell r="J793" t="str">
            <v>BA2552</v>
          </cell>
          <cell r="K793"/>
          <cell r="L793"/>
          <cell r="M793">
            <v>0</v>
          </cell>
          <cell r="N793">
            <v>0</v>
          </cell>
        </row>
        <row r="794">
          <cell r="H794">
            <v>0</v>
          </cell>
          <cell r="I794" t="str">
            <v>Ammortamenti delle immobilizzazioni immateriali</v>
          </cell>
          <cell r="J794" t="str">
            <v>BA2570</v>
          </cell>
          <cell r="K794"/>
          <cell r="L794"/>
          <cell r="M794">
            <v>0</v>
          </cell>
          <cell r="N794">
            <v>0</v>
          </cell>
        </row>
        <row r="795">
          <cell r="H795" t="str">
            <v>345100000000000</v>
          </cell>
          <cell r="I795" t="str">
            <v>Ammortamento Costi di impianto e ampliamento</v>
          </cell>
          <cell r="J795"/>
          <cell r="K795"/>
          <cell r="L795"/>
          <cell r="M795">
            <v>0</v>
          </cell>
          <cell r="N795">
            <v>0</v>
          </cell>
        </row>
        <row r="796">
          <cell r="H796" t="str">
            <v>345200000000000</v>
          </cell>
          <cell r="I796" t="str">
            <v>Ammortamento Costi di ricerca, sviluppo</v>
          </cell>
          <cell r="J796"/>
          <cell r="K796"/>
          <cell r="L796"/>
          <cell r="M796">
            <v>0</v>
          </cell>
          <cell r="N796">
            <v>0</v>
          </cell>
        </row>
        <row r="797">
          <cell r="H797" t="str">
            <v>345300000000000</v>
          </cell>
          <cell r="I797" t="str">
            <v xml:space="preserve">Ammortamento Diritti di brevetto e diritti di utilizzazione delle opere d'ingegno derivanti dall'attività di ricerca </v>
          </cell>
          <cell r="J797"/>
          <cell r="K797"/>
          <cell r="L797"/>
          <cell r="M797">
            <v>0</v>
          </cell>
          <cell r="N797">
            <v>0</v>
          </cell>
        </row>
        <row r="798">
          <cell r="H798" t="str">
            <v>345400000000000</v>
          </cell>
          <cell r="I798" t="str">
            <v>Ammortamento Diritti di brevetto e diritti di utilizzazione delle opere d'ingegno altro</v>
          </cell>
          <cell r="J798"/>
          <cell r="K798"/>
          <cell r="L798"/>
          <cell r="M798">
            <v>0</v>
          </cell>
          <cell r="N798">
            <v>0</v>
          </cell>
        </row>
        <row r="799">
          <cell r="H799" t="str">
            <v>345500000000000</v>
          </cell>
          <cell r="I799" t="str">
            <v>Ammortamento Concessioni, licenze, marchi e diritti simili</v>
          </cell>
          <cell r="J799"/>
          <cell r="K799"/>
          <cell r="L799"/>
          <cell r="M799">
            <v>0</v>
          </cell>
          <cell r="N799">
            <v>0</v>
          </cell>
        </row>
        <row r="800">
          <cell r="H800" t="str">
            <v>345600000000000</v>
          </cell>
          <cell r="I800" t="str">
            <v>Ammortamento Migliorie su beni di terzi</v>
          </cell>
          <cell r="J800"/>
          <cell r="K800"/>
          <cell r="L800"/>
          <cell r="M800">
            <v>0</v>
          </cell>
          <cell r="N800">
            <v>0</v>
          </cell>
        </row>
        <row r="801">
          <cell r="H801" t="str">
            <v>345700000000000</v>
          </cell>
          <cell r="I801" t="str">
            <v>Ammortamento Pubblicità</v>
          </cell>
          <cell r="J801"/>
          <cell r="K801"/>
          <cell r="L801"/>
          <cell r="M801">
            <v>0</v>
          </cell>
          <cell r="N801">
            <v>0</v>
          </cell>
        </row>
        <row r="802">
          <cell r="H802" t="str">
            <v>345900000000000</v>
          </cell>
          <cell r="I802" t="str">
            <v>Ammortamento altre immobilizzazioni immateriali</v>
          </cell>
          <cell r="J802"/>
          <cell r="K802"/>
          <cell r="L802"/>
          <cell r="M802">
            <v>0</v>
          </cell>
          <cell r="N802">
            <v>4000</v>
          </cell>
        </row>
        <row r="803">
          <cell r="H803">
            <v>0</v>
          </cell>
          <cell r="I803" t="str">
            <v>Ammortamenti delle immobilizzazioni materiali</v>
          </cell>
          <cell r="J803" t="str">
            <v>BA2580</v>
          </cell>
          <cell r="K803"/>
          <cell r="L803"/>
          <cell r="M803">
            <v>0</v>
          </cell>
          <cell r="N803">
            <v>0</v>
          </cell>
        </row>
        <row r="804">
          <cell r="H804">
            <v>0</v>
          </cell>
          <cell r="I804" t="str">
            <v>Ammortamento dei fabbricati</v>
          </cell>
          <cell r="J804" t="str">
            <v>BA2590</v>
          </cell>
          <cell r="K804"/>
          <cell r="L804"/>
          <cell r="M804">
            <v>0</v>
          </cell>
          <cell r="N804">
            <v>0</v>
          </cell>
        </row>
        <row r="805">
          <cell r="H805" t="str">
            <v>350100100000000</v>
          </cell>
          <cell r="I805" t="str">
            <v>Ammortamenti fabbricati non strumentali (disponibili)</v>
          </cell>
          <cell r="J805" t="str">
            <v>BA2600</v>
          </cell>
          <cell r="K805"/>
          <cell r="L805"/>
          <cell r="M805">
            <v>0</v>
          </cell>
          <cell r="N805">
            <v>0</v>
          </cell>
        </row>
        <row r="806">
          <cell r="H806" t="str">
            <v>350100200000000</v>
          </cell>
          <cell r="I806" t="str">
            <v>Ammortamenti fabbricati strumentali (indisponibili)</v>
          </cell>
          <cell r="J806" t="str">
            <v>BA2610</v>
          </cell>
          <cell r="K806"/>
          <cell r="L806"/>
          <cell r="M806">
            <v>0</v>
          </cell>
          <cell r="N806">
            <v>0</v>
          </cell>
        </row>
        <row r="807">
          <cell r="H807">
            <v>0</v>
          </cell>
          <cell r="I807" t="str">
            <v>Ammortamenti delle altre immobilizzazioni materiali</v>
          </cell>
          <cell r="J807" t="str">
            <v>BA2620</v>
          </cell>
          <cell r="K807"/>
          <cell r="L807"/>
          <cell r="M807">
            <v>0</v>
          </cell>
          <cell r="N807">
            <v>0</v>
          </cell>
        </row>
        <row r="808">
          <cell r="H808" t="str">
            <v>350200100000000</v>
          </cell>
          <cell r="I808" t="str">
            <v>Ammortamento Impianti e macchinari</v>
          </cell>
          <cell r="J808"/>
          <cell r="K808"/>
          <cell r="L808"/>
          <cell r="M808">
            <v>0</v>
          </cell>
          <cell r="N808">
            <v>28000</v>
          </cell>
        </row>
        <row r="809">
          <cell r="H809" t="str">
            <v>350200200000000</v>
          </cell>
          <cell r="I809" t="str">
            <v>Ammortamento Attrezzature sanitarie e scientifiche</v>
          </cell>
          <cell r="J809"/>
          <cell r="K809"/>
          <cell r="L809"/>
          <cell r="M809">
            <v>0</v>
          </cell>
          <cell r="N809">
            <v>50000</v>
          </cell>
        </row>
        <row r="810">
          <cell r="H810" t="str">
            <v>350200300000000</v>
          </cell>
          <cell r="I810" t="str">
            <v>Ammortamento mobili e arredi</v>
          </cell>
          <cell r="J810"/>
          <cell r="K810"/>
          <cell r="L810"/>
          <cell r="M810">
            <v>0</v>
          </cell>
          <cell r="N810">
            <v>37103</v>
          </cell>
        </row>
        <row r="811">
          <cell r="H811" t="str">
            <v>350200400000000</v>
          </cell>
          <cell r="I811" t="str">
            <v>Ammortamento automezzi</v>
          </cell>
          <cell r="J811"/>
          <cell r="K811"/>
          <cell r="L811"/>
          <cell r="M811">
            <v>0</v>
          </cell>
          <cell r="N811">
            <v>6000</v>
          </cell>
        </row>
        <row r="812">
          <cell r="H812" t="str">
            <v>350200500000000</v>
          </cell>
          <cell r="I812" t="str">
            <v>Ammortamento altre immobilizzazioni materiali</v>
          </cell>
          <cell r="J812"/>
          <cell r="K812"/>
          <cell r="L812"/>
          <cell r="M812">
            <v>0</v>
          </cell>
          <cell r="N812">
            <v>73502</v>
          </cell>
        </row>
        <row r="813">
          <cell r="H813">
            <v>0</v>
          </cell>
          <cell r="I813" t="str">
            <v>Svalutazione delle immobilizzazioni e dei crediti</v>
          </cell>
          <cell r="J813" t="str">
            <v>BA2630</v>
          </cell>
          <cell r="K813"/>
          <cell r="L813"/>
          <cell r="M813">
            <v>0</v>
          </cell>
          <cell r="N813">
            <v>0</v>
          </cell>
        </row>
        <row r="814">
          <cell r="H814">
            <v>0</v>
          </cell>
          <cell r="I814" t="str">
            <v>Svalutazione delle immobilizzazioni immateriali e materiali</v>
          </cell>
          <cell r="J814" t="str">
            <v>BA2640</v>
          </cell>
          <cell r="K814"/>
          <cell r="L814"/>
          <cell r="M814">
            <v>0</v>
          </cell>
          <cell r="N814">
            <v>0</v>
          </cell>
        </row>
        <row r="815">
          <cell r="H815">
            <v>0</v>
          </cell>
          <cell r="I815" t="str">
            <v>Svalutazione delle immobilizzazioni immateriali</v>
          </cell>
          <cell r="J815"/>
          <cell r="K815"/>
          <cell r="L815"/>
          <cell r="M815">
            <v>0</v>
          </cell>
          <cell r="N815">
            <v>0</v>
          </cell>
        </row>
        <row r="816">
          <cell r="H816" t="str">
            <v>355100100100000</v>
          </cell>
          <cell r="I816" t="str">
            <v>Svalutazione costi di impianto e di ampliamento</v>
          </cell>
          <cell r="J816"/>
          <cell r="K816"/>
          <cell r="L816"/>
          <cell r="M816">
            <v>0</v>
          </cell>
          <cell r="N816">
            <v>0</v>
          </cell>
        </row>
        <row r="817">
          <cell r="H817" t="str">
            <v>355100100200000</v>
          </cell>
          <cell r="I817" t="str">
            <v>Svalutazione costi di ricerca e sviluppo</v>
          </cell>
          <cell r="J817"/>
          <cell r="K817"/>
          <cell r="L817"/>
          <cell r="M817">
            <v>0</v>
          </cell>
          <cell r="N817">
            <v>0</v>
          </cell>
        </row>
        <row r="818">
          <cell r="H818" t="str">
            <v>355100100300000</v>
          </cell>
          <cell r="I818" t="str">
            <v>Svalutazione diritti di brevetto e diritti di utilizzazione delle opere d'ingegno</v>
          </cell>
          <cell r="J818"/>
          <cell r="K818"/>
          <cell r="L818"/>
          <cell r="M818">
            <v>0</v>
          </cell>
          <cell r="N818">
            <v>0</v>
          </cell>
        </row>
        <row r="819">
          <cell r="H819" t="str">
            <v>355100100400000</v>
          </cell>
          <cell r="I819" t="str">
            <v>Svalutazione altre immobilizzazioni immateriali</v>
          </cell>
          <cell r="J819"/>
          <cell r="K819"/>
          <cell r="L819"/>
          <cell r="M819">
            <v>0</v>
          </cell>
          <cell r="N819">
            <v>0</v>
          </cell>
        </row>
        <row r="820">
          <cell r="H820">
            <v>0</v>
          </cell>
          <cell r="I820" t="str">
            <v>Svalutazione delle immobilizzazioni materiali</v>
          </cell>
          <cell r="J820"/>
          <cell r="K820"/>
          <cell r="L820"/>
          <cell r="M820">
            <v>0</v>
          </cell>
          <cell r="N820">
            <v>0</v>
          </cell>
        </row>
        <row r="821">
          <cell r="H821" t="str">
            <v>355100200100000</v>
          </cell>
          <cell r="I821" t="str">
            <v>Svalutazione terreni disponibili</v>
          </cell>
          <cell r="J821"/>
          <cell r="K821"/>
          <cell r="L821"/>
          <cell r="M821">
            <v>0</v>
          </cell>
          <cell r="N821">
            <v>0</v>
          </cell>
        </row>
        <row r="822">
          <cell r="H822" t="str">
            <v>355100200150000</v>
          </cell>
          <cell r="I822" t="str">
            <v>Svalutazione terreni indisponibili</v>
          </cell>
          <cell r="J822"/>
          <cell r="K822"/>
          <cell r="L822"/>
          <cell r="M822">
            <v>0</v>
          </cell>
          <cell r="N822">
            <v>0</v>
          </cell>
        </row>
        <row r="823">
          <cell r="H823" t="str">
            <v>355100200200000</v>
          </cell>
          <cell r="I823" t="str">
            <v>Svalutazione fabbricati disponibili</v>
          </cell>
          <cell r="J823"/>
          <cell r="K823"/>
          <cell r="L823"/>
          <cell r="M823">
            <v>0</v>
          </cell>
          <cell r="N823">
            <v>0</v>
          </cell>
        </row>
        <row r="824">
          <cell r="H824" t="str">
            <v>355100200250000</v>
          </cell>
          <cell r="I824" t="str">
            <v>Svalutazione fabbricati indisponibili</v>
          </cell>
          <cell r="J824"/>
          <cell r="K824"/>
          <cell r="L824"/>
          <cell r="M824">
            <v>0</v>
          </cell>
          <cell r="N824">
            <v>0</v>
          </cell>
        </row>
        <row r="825">
          <cell r="H825" t="str">
            <v>355100200300000</v>
          </cell>
          <cell r="I825" t="str">
            <v>Svalutazione impianti e macchinari</v>
          </cell>
          <cell r="J825"/>
          <cell r="K825"/>
          <cell r="L825"/>
          <cell r="M825">
            <v>0</v>
          </cell>
          <cell r="N825">
            <v>0</v>
          </cell>
        </row>
        <row r="826">
          <cell r="H826" t="str">
            <v>355100200350000</v>
          </cell>
          <cell r="I826" t="str">
            <v>Svalutazione attrezzature sanitarie e scientifiche</v>
          </cell>
          <cell r="J826"/>
          <cell r="K826"/>
          <cell r="L826"/>
          <cell r="M826">
            <v>0</v>
          </cell>
          <cell r="N826">
            <v>0</v>
          </cell>
        </row>
        <row r="827">
          <cell r="H827" t="str">
            <v>355100200400000</v>
          </cell>
          <cell r="I827" t="str">
            <v>Svalutazione mobili e arredi</v>
          </cell>
          <cell r="J827"/>
          <cell r="K827"/>
          <cell r="L827"/>
          <cell r="M827">
            <v>0</v>
          </cell>
          <cell r="N827">
            <v>0</v>
          </cell>
        </row>
        <row r="828">
          <cell r="H828" t="str">
            <v>355100200450000</v>
          </cell>
          <cell r="I828" t="str">
            <v xml:space="preserve">Svalutazione automezzi </v>
          </cell>
          <cell r="J828"/>
          <cell r="K828"/>
          <cell r="L828"/>
          <cell r="M828">
            <v>0</v>
          </cell>
          <cell r="N828">
            <v>0</v>
          </cell>
        </row>
        <row r="829">
          <cell r="H829" t="str">
            <v>355100200500000</v>
          </cell>
          <cell r="I829" t="str">
            <v>Svalutazione oggetti d'arte</v>
          </cell>
          <cell r="J829"/>
          <cell r="K829"/>
          <cell r="L829"/>
          <cell r="M829">
            <v>0</v>
          </cell>
          <cell r="N829">
            <v>0</v>
          </cell>
        </row>
        <row r="830">
          <cell r="H830" t="str">
            <v>355100200550000</v>
          </cell>
          <cell r="I830" t="str">
            <v>Svalutazione altre immobilizzazioni materiali</v>
          </cell>
          <cell r="J830"/>
          <cell r="K830"/>
          <cell r="L830"/>
          <cell r="M830">
            <v>0</v>
          </cell>
          <cell r="N830">
            <v>0</v>
          </cell>
        </row>
        <row r="831">
          <cell r="H831">
            <v>0</v>
          </cell>
          <cell r="I831" t="str">
            <v>Svalutazione dei crediti</v>
          </cell>
          <cell r="J831" t="str">
            <v>BA2650</v>
          </cell>
          <cell r="K831"/>
          <cell r="L831"/>
          <cell r="M831">
            <v>0</v>
          </cell>
          <cell r="N831">
            <v>0</v>
          </cell>
        </row>
        <row r="832">
          <cell r="H832" t="str">
            <v>355200100000000</v>
          </cell>
          <cell r="I832" t="str">
            <v>Svalutazione Crediti finanziari v/Stato</v>
          </cell>
          <cell r="J832"/>
          <cell r="K832"/>
          <cell r="L832"/>
          <cell r="M832">
            <v>0</v>
          </cell>
          <cell r="N832">
            <v>0</v>
          </cell>
        </row>
        <row r="833">
          <cell r="H833" t="str">
            <v>355200101000000</v>
          </cell>
          <cell r="I833" t="str">
            <v>Svalutazione  Crediti finanziari v/Regione</v>
          </cell>
          <cell r="J833"/>
          <cell r="K833"/>
          <cell r="L833"/>
          <cell r="M833">
            <v>0</v>
          </cell>
          <cell r="N833">
            <v>0</v>
          </cell>
        </row>
        <row r="834">
          <cell r="H834" t="str">
            <v>355200102000000</v>
          </cell>
          <cell r="I834" t="str">
            <v>Svalutazione  Crediti finanziari v/partecipate</v>
          </cell>
          <cell r="J834"/>
          <cell r="K834"/>
          <cell r="L834"/>
          <cell r="M834">
            <v>0</v>
          </cell>
          <cell r="N834">
            <v>0</v>
          </cell>
        </row>
        <row r="835">
          <cell r="H835" t="str">
            <v>355200103000000</v>
          </cell>
          <cell r="I835" t="str">
            <v>Svalutazione  Crediti finanziari v/altri</v>
          </cell>
          <cell r="J835"/>
          <cell r="K835"/>
          <cell r="L835"/>
          <cell r="M835">
            <v>0</v>
          </cell>
          <cell r="N835">
            <v>0</v>
          </cell>
        </row>
        <row r="836">
          <cell r="H836" t="str">
            <v>355200200000000</v>
          </cell>
          <cell r="I836" t="str">
            <v>Svalutazione Crediti v/Stato per spesa corrente - Integrazione a norma del D.L.vo 56/2000</v>
          </cell>
          <cell r="J836"/>
          <cell r="K836"/>
          <cell r="L836"/>
          <cell r="M836">
            <v>0</v>
          </cell>
          <cell r="N836">
            <v>0</v>
          </cell>
        </row>
        <row r="837">
          <cell r="H837" t="str">
            <v>355200201000000</v>
          </cell>
          <cell r="I837" t="str">
            <v>Svalutazione  Crediti v/Stato per spesa corrente - FSN</v>
          </cell>
          <cell r="J837"/>
          <cell r="K837"/>
          <cell r="L837"/>
          <cell r="M837">
            <v>0</v>
          </cell>
          <cell r="N837">
            <v>0</v>
          </cell>
        </row>
        <row r="838">
          <cell r="H838" t="str">
            <v>355200202000000</v>
          </cell>
          <cell r="I838" t="str">
            <v>Svalutazione  Crediti v/Stato per mobilità attiva extraregionale</v>
          </cell>
          <cell r="J838"/>
          <cell r="K838"/>
          <cell r="L838"/>
          <cell r="M838">
            <v>0</v>
          </cell>
          <cell r="N838">
            <v>0</v>
          </cell>
        </row>
        <row r="839">
          <cell r="H839" t="str">
            <v>355200203000000</v>
          </cell>
          <cell r="I839" t="str">
            <v>Svalutazione  Crediti v/Stato per mobilità attiva internazionale</v>
          </cell>
          <cell r="J839"/>
          <cell r="K839"/>
          <cell r="L839"/>
          <cell r="M839">
            <v>0</v>
          </cell>
          <cell r="N839">
            <v>0</v>
          </cell>
        </row>
        <row r="840">
          <cell r="H840" t="str">
            <v>355200204000000</v>
          </cell>
          <cell r="I840" t="str">
            <v>Svalutazione  Crediti v/Stato per acconto quota fabbisogno sanitario regionale standard</v>
          </cell>
          <cell r="J840"/>
          <cell r="K840"/>
          <cell r="L840"/>
          <cell r="M840">
            <v>0</v>
          </cell>
          <cell r="N840">
            <v>0</v>
          </cell>
        </row>
        <row r="841">
          <cell r="H841" t="str">
            <v>355200205000000</v>
          </cell>
          <cell r="I841" t="str">
            <v>Svalutazione  Crediti v/Stato per finanziamento sanitario aggiuntivo corrente</v>
          </cell>
          <cell r="J841"/>
          <cell r="K841"/>
          <cell r="L841"/>
          <cell r="M841">
            <v>0</v>
          </cell>
          <cell r="N841">
            <v>0</v>
          </cell>
        </row>
        <row r="842">
          <cell r="H842" t="str">
            <v>355200206000000</v>
          </cell>
          <cell r="I842" t="str">
            <v>Svalutazione   Crediti v/Stato per spesa corrente - altro</v>
          </cell>
          <cell r="J842"/>
          <cell r="K842"/>
          <cell r="L842"/>
          <cell r="M842">
            <v>0</v>
          </cell>
          <cell r="N842">
            <v>0</v>
          </cell>
        </row>
        <row r="843">
          <cell r="H843" t="str">
            <v>355200207000000</v>
          </cell>
          <cell r="I843" t="str">
            <v>Svalutazione  Crediti v/Stato per finanziamenti per investimenti</v>
          </cell>
          <cell r="J843"/>
          <cell r="K843"/>
          <cell r="L843"/>
          <cell r="M843">
            <v>0</v>
          </cell>
          <cell r="N843">
            <v>0</v>
          </cell>
        </row>
        <row r="844">
          <cell r="H844" t="str">
            <v>355200208000000</v>
          </cell>
          <cell r="I844" t="str">
            <v>Svalutazione  Crediti v/Stato per ricerca corrente - Ministero della Salute</v>
          </cell>
          <cell r="J844"/>
          <cell r="K844"/>
          <cell r="L844"/>
          <cell r="M844">
            <v>0</v>
          </cell>
          <cell r="N844">
            <v>0</v>
          </cell>
        </row>
        <row r="845">
          <cell r="H845" t="str">
            <v>355200209000000</v>
          </cell>
          <cell r="I845" t="str">
            <v>Svalutazione  Crediti v/Stato per ricerca finalizzata - Ministero della Salute</v>
          </cell>
          <cell r="J845"/>
          <cell r="K845"/>
          <cell r="L845"/>
          <cell r="M845">
            <v>0</v>
          </cell>
          <cell r="N845">
            <v>0</v>
          </cell>
        </row>
        <row r="846">
          <cell r="H846" t="str">
            <v>355200210000000</v>
          </cell>
          <cell r="I846" t="str">
            <v xml:space="preserve">Svalutazione Crediti v/Stato per ricerca - altre Amministrazioni centrali </v>
          </cell>
          <cell r="J846"/>
          <cell r="K846"/>
          <cell r="L846"/>
          <cell r="M846">
            <v>0</v>
          </cell>
          <cell r="N846">
            <v>0</v>
          </cell>
        </row>
        <row r="847">
          <cell r="H847" t="str">
            <v>355200211000000</v>
          </cell>
          <cell r="I847" t="str">
            <v>Svalutazione  Crediti v/Stato per ricerca - finanziamenti per investimenti</v>
          </cell>
          <cell r="J847"/>
          <cell r="K847"/>
          <cell r="L847"/>
          <cell r="M847">
            <v>0</v>
          </cell>
          <cell r="N847">
            <v>0</v>
          </cell>
        </row>
        <row r="848">
          <cell r="H848" t="str">
            <v>355200300000000</v>
          </cell>
          <cell r="I848" t="str">
            <v>Svalutazione Crediti v/prefetture</v>
          </cell>
          <cell r="J848"/>
          <cell r="K848"/>
          <cell r="L848"/>
          <cell r="M848">
            <v>0</v>
          </cell>
          <cell r="N848">
            <v>0</v>
          </cell>
        </row>
        <row r="849">
          <cell r="H849" t="str">
            <v>355200400000000</v>
          </cell>
          <cell r="I849" t="str">
            <v>Svalutazione  Crediti v/Regione o Provincia Autonoma per spesa corrente - IRAP</v>
          </cell>
          <cell r="J849"/>
          <cell r="K849"/>
          <cell r="L849"/>
          <cell r="M849">
            <v>0</v>
          </cell>
          <cell r="N849">
            <v>0</v>
          </cell>
        </row>
        <row r="850">
          <cell r="H850" t="str">
            <v>355200401000000</v>
          </cell>
          <cell r="I850" t="str">
            <v>Svalutazione  Crediti v/Regione o Provincia Autonoma per spesa corrente - Addizionale IRPEF</v>
          </cell>
          <cell r="J850"/>
          <cell r="K850"/>
          <cell r="L850"/>
          <cell r="M850">
            <v>0</v>
          </cell>
          <cell r="N850">
            <v>0</v>
          </cell>
        </row>
        <row r="851">
          <cell r="H851" t="str">
            <v>355200402000000</v>
          </cell>
          <cell r="I851" t="str">
            <v>Svalutazione  Crediti v/Regione o Provincia Autonoma per quota FSR</v>
          </cell>
          <cell r="J851"/>
          <cell r="K851"/>
          <cell r="L851"/>
          <cell r="M851">
            <v>0</v>
          </cell>
          <cell r="N851">
            <v>0</v>
          </cell>
        </row>
        <row r="852">
          <cell r="H852" t="str">
            <v>355200403000000</v>
          </cell>
          <cell r="I852" t="str">
            <v>Svalutazione   Crediti v/Regione o Provincia Autonoma per mobilità attiva intraregionale</v>
          </cell>
          <cell r="J852"/>
          <cell r="K852"/>
          <cell r="L852"/>
          <cell r="M852">
            <v>0</v>
          </cell>
          <cell r="N852">
            <v>0</v>
          </cell>
        </row>
        <row r="853">
          <cell r="H853" t="str">
            <v>355200404000000</v>
          </cell>
          <cell r="I853" t="str">
            <v>Svalutazione Crediti v/Regione o Provincia Autonoma per mobilità attiva extraregionale</v>
          </cell>
          <cell r="J853"/>
          <cell r="K853"/>
          <cell r="L853"/>
          <cell r="M853">
            <v>0</v>
          </cell>
          <cell r="N853">
            <v>0</v>
          </cell>
        </row>
        <row r="854">
          <cell r="H854" t="str">
            <v>355200405000000</v>
          </cell>
          <cell r="I854" t="str">
            <v>Svalutazione Crediti v/Regione o Provincia Autonoma per acconto quota FSR</v>
          </cell>
          <cell r="J854"/>
          <cell r="K854"/>
          <cell r="L854"/>
          <cell r="M854">
            <v>0</v>
          </cell>
          <cell r="N854">
            <v>0</v>
          </cell>
        </row>
        <row r="855">
          <cell r="H855" t="str">
            <v>355200406000000</v>
          </cell>
          <cell r="I855" t="str">
            <v>Svalutazione Crediti v/Regione o Provincia Autonoma per finanziamento sanitario aggiuntivo corrente LEA</v>
          </cell>
          <cell r="J855"/>
          <cell r="K855"/>
          <cell r="L855"/>
          <cell r="M855">
            <v>0</v>
          </cell>
          <cell r="N855">
            <v>0</v>
          </cell>
        </row>
        <row r="856">
          <cell r="H856" t="str">
            <v>355200407000000</v>
          </cell>
          <cell r="I856" t="str">
            <v>Svalutazione  Crediti v/Regione o Provincia Autonoma per finanziamento sanitario aggiuntivo corrente extra LEA</v>
          </cell>
          <cell r="J856"/>
          <cell r="K856"/>
          <cell r="L856"/>
          <cell r="M856">
            <v>0</v>
          </cell>
          <cell r="N856">
            <v>0</v>
          </cell>
        </row>
        <row r="857">
          <cell r="H857" t="str">
            <v>355200408000000</v>
          </cell>
          <cell r="I857" t="str">
            <v>Svalutazione Crediti v/Regione o Provincia Autonoma per spesa corrente - altro</v>
          </cell>
          <cell r="J857"/>
          <cell r="K857"/>
          <cell r="L857"/>
          <cell r="M857">
            <v>0</v>
          </cell>
          <cell r="N857">
            <v>0</v>
          </cell>
        </row>
        <row r="858">
          <cell r="H858" t="str">
            <v>355200409000000</v>
          </cell>
          <cell r="I858" t="str">
            <v>Svalutazione Crediti v/Regione o Provincia Autonoma per ricerca</v>
          </cell>
          <cell r="J858"/>
          <cell r="K858"/>
          <cell r="L858"/>
          <cell r="M858">
            <v>0</v>
          </cell>
          <cell r="N858">
            <v>0</v>
          </cell>
        </row>
        <row r="859">
          <cell r="H859" t="str">
            <v>355200410000000</v>
          </cell>
          <cell r="I859" t="str">
            <v>Svalutazione  Crediti v/Regione o Provincia Autonoma per finanziamenti per investimenti</v>
          </cell>
          <cell r="J859"/>
          <cell r="K859"/>
          <cell r="L859"/>
          <cell r="M859">
            <v>0</v>
          </cell>
          <cell r="N859">
            <v>0</v>
          </cell>
        </row>
        <row r="860">
          <cell r="H860" t="str">
            <v>355200411000000</v>
          </cell>
          <cell r="I860" t="str">
            <v>Svalutazione  Crediti v/Regione o Provincia Autonoma per incremento fondo dotazione</v>
          </cell>
          <cell r="J860"/>
          <cell r="K860"/>
          <cell r="L860"/>
          <cell r="M860">
            <v>0</v>
          </cell>
          <cell r="N860">
            <v>0</v>
          </cell>
        </row>
        <row r="861">
          <cell r="H861" t="str">
            <v>355200412000000</v>
          </cell>
          <cell r="I861" t="str">
            <v>Svalutazione Crediti v/Regione o Provincia Autonoma per ripiano perdite</v>
          </cell>
          <cell r="J861"/>
          <cell r="K861"/>
          <cell r="L861"/>
          <cell r="M861">
            <v>0</v>
          </cell>
          <cell r="N861">
            <v>0</v>
          </cell>
        </row>
        <row r="862">
          <cell r="H862" t="str">
            <v>355200413000000</v>
          </cell>
          <cell r="I862" t="str">
            <v>Svalutazione Crediti v/Regione per copertura debiti al 31/12/2005</v>
          </cell>
          <cell r="J862"/>
          <cell r="K862"/>
          <cell r="L862"/>
          <cell r="M862">
            <v>0</v>
          </cell>
          <cell r="N862">
            <v>0</v>
          </cell>
        </row>
        <row r="863">
          <cell r="H863" t="str">
            <v>355200414000000</v>
          </cell>
          <cell r="I863" t="str">
            <v>Svalutazione  Crediti v/Regione o Provincia Autonoma per ricostituzione risorse da investimenti esercizi precedenti</v>
          </cell>
          <cell r="J863"/>
          <cell r="K863"/>
          <cell r="L863"/>
          <cell r="M863">
            <v>0</v>
          </cell>
          <cell r="N863">
            <v>0</v>
          </cell>
        </row>
        <row r="864">
          <cell r="H864" t="str">
            <v>355200415000000</v>
          </cell>
          <cell r="I864" t="str">
            <v>Svalutazione  Crediti v/Comuni</v>
          </cell>
          <cell r="J864"/>
          <cell r="K864"/>
          <cell r="L864"/>
          <cell r="M864">
            <v>0</v>
          </cell>
          <cell r="N864">
            <v>0</v>
          </cell>
        </row>
        <row r="865">
          <cell r="H865" t="str">
            <v>355200416000000</v>
          </cell>
          <cell r="I865" t="str">
            <v>Svalutazione  Crediti v/Aziende sanitarie pubbliche della Regione - per mobilità in compensazione</v>
          </cell>
          <cell r="J865"/>
          <cell r="K865"/>
          <cell r="L865"/>
          <cell r="M865">
            <v>0</v>
          </cell>
          <cell r="N865">
            <v>0</v>
          </cell>
        </row>
        <row r="866">
          <cell r="H866" t="str">
            <v>355200500000000</v>
          </cell>
          <cell r="I866" t="str">
            <v>Svalutazione  Crediti v/Aziende sanitarie pubbliche della Regione - per mobilità non in compensazione</v>
          </cell>
          <cell r="J866"/>
          <cell r="K866"/>
          <cell r="L866"/>
          <cell r="M866">
            <v>0</v>
          </cell>
          <cell r="N866">
            <v>0</v>
          </cell>
        </row>
        <row r="867">
          <cell r="H867" t="str">
            <v>355200600000000</v>
          </cell>
          <cell r="I867" t="str">
            <v>Svalutazione  Crediti v/Aziende sanitarie pubbliche della Regione - per altre prestazioni</v>
          </cell>
          <cell r="J867"/>
          <cell r="K867"/>
          <cell r="L867"/>
          <cell r="M867">
            <v>0</v>
          </cell>
          <cell r="N867">
            <v>0</v>
          </cell>
        </row>
        <row r="868">
          <cell r="H868" t="str">
            <v>355200601000000</v>
          </cell>
          <cell r="I868" t="str">
            <v>Svalutazione Crediti v/Aziende sanitarie pubbliche della Regione - acconto quota FSR da distribuire</v>
          </cell>
          <cell r="J868"/>
          <cell r="K868"/>
          <cell r="L868"/>
          <cell r="M868">
            <v>0</v>
          </cell>
          <cell r="N868">
            <v>0</v>
          </cell>
        </row>
        <row r="869">
          <cell r="H869" t="str">
            <v>355200602000000</v>
          </cell>
          <cell r="I869" t="str">
            <v>Svalutazione Crediti v/Aziende sanitarie pubbliche Extraregione</v>
          </cell>
          <cell r="J869"/>
          <cell r="K869"/>
          <cell r="L869"/>
          <cell r="M869">
            <v>0</v>
          </cell>
          <cell r="N869">
            <v>0</v>
          </cell>
        </row>
        <row r="870">
          <cell r="H870" t="str">
            <v>355200603000000</v>
          </cell>
          <cell r="I870" t="str">
            <v>Svalutazione  Crediti v/enti regionali</v>
          </cell>
          <cell r="J870"/>
          <cell r="K870"/>
          <cell r="L870"/>
          <cell r="M870">
            <v>0</v>
          </cell>
          <cell r="N870">
            <v>0</v>
          </cell>
        </row>
        <row r="871">
          <cell r="H871" t="str">
            <v>355200700000000</v>
          </cell>
          <cell r="I871" t="str">
            <v>Svalutazione  Crediti v/sperimentazioni gestionali</v>
          </cell>
          <cell r="J871"/>
          <cell r="K871"/>
          <cell r="L871"/>
          <cell r="M871">
            <v>0</v>
          </cell>
          <cell r="N871">
            <v>0</v>
          </cell>
        </row>
        <row r="872">
          <cell r="H872" t="str">
            <v>355200701000000</v>
          </cell>
          <cell r="I872" t="str">
            <v>Svalutazione  Crediti v/altre partecipate</v>
          </cell>
          <cell r="J872"/>
          <cell r="K872"/>
          <cell r="L872"/>
          <cell r="M872">
            <v>0</v>
          </cell>
          <cell r="N872">
            <v>0</v>
          </cell>
        </row>
        <row r="873">
          <cell r="H873" t="str">
            <v>355200702000000</v>
          </cell>
          <cell r="I873" t="str">
            <v>Svalutazione Crediti v/Erario</v>
          </cell>
          <cell r="J873"/>
          <cell r="K873"/>
          <cell r="L873"/>
          <cell r="M873">
            <v>0</v>
          </cell>
          <cell r="N873">
            <v>0</v>
          </cell>
        </row>
        <row r="874">
          <cell r="H874" t="str">
            <v>355200900000000</v>
          </cell>
          <cell r="I874" t="str">
            <v>Svalutazione Crediti v/clienti privati</v>
          </cell>
          <cell r="J874"/>
          <cell r="K874"/>
          <cell r="L874"/>
          <cell r="M874">
            <v>0</v>
          </cell>
          <cell r="N874">
            <v>0</v>
          </cell>
        </row>
        <row r="875">
          <cell r="H875" t="str">
            <v>355200901000000</v>
          </cell>
          <cell r="I875" t="str">
            <v>Svalutazione  Crediti v/gestioni liquidatorie</v>
          </cell>
          <cell r="J875"/>
          <cell r="K875"/>
          <cell r="L875"/>
          <cell r="M875">
            <v>0</v>
          </cell>
          <cell r="N875">
            <v>0</v>
          </cell>
        </row>
        <row r="876">
          <cell r="H876" t="str">
            <v>355200902000000</v>
          </cell>
          <cell r="I876" t="str">
            <v>Svalutazione  Crediti v/altri soggetti pubblici</v>
          </cell>
          <cell r="J876"/>
          <cell r="K876"/>
          <cell r="L876"/>
          <cell r="M876">
            <v>0</v>
          </cell>
          <cell r="N876">
            <v>0</v>
          </cell>
        </row>
        <row r="877">
          <cell r="H877" t="str">
            <v>355200903000000</v>
          </cell>
          <cell r="I877" t="str">
            <v>Svalutazione  Crediti v/altri soggetti pubblici per ricerca</v>
          </cell>
          <cell r="J877"/>
          <cell r="K877"/>
          <cell r="L877"/>
          <cell r="M877">
            <v>0</v>
          </cell>
          <cell r="N877">
            <v>0</v>
          </cell>
        </row>
        <row r="878">
          <cell r="H878" t="str">
            <v>355200990000000</v>
          </cell>
          <cell r="I878" t="str">
            <v>Svalutazione  Altri crediti diversi</v>
          </cell>
          <cell r="J878"/>
          <cell r="K878"/>
          <cell r="L878"/>
          <cell r="M878">
            <v>0</v>
          </cell>
          <cell r="N878">
            <v>0</v>
          </cell>
        </row>
        <row r="879">
          <cell r="H879">
            <v>0</v>
          </cell>
          <cell r="I879" t="str">
            <v>Variazione delle rimanenze</v>
          </cell>
          <cell r="J879" t="str">
            <v>BA2660</v>
          </cell>
          <cell r="K879"/>
          <cell r="L879"/>
          <cell r="M879">
            <v>0</v>
          </cell>
          <cell r="N879">
            <v>0</v>
          </cell>
        </row>
        <row r="880">
          <cell r="H880">
            <v>0</v>
          </cell>
          <cell r="I880" t="str">
            <v>Variazione rimanenze sanitarie</v>
          </cell>
          <cell r="J880" t="str">
            <v>BA2670</v>
          </cell>
          <cell r="K880"/>
          <cell r="L880"/>
          <cell r="M880">
            <v>0</v>
          </cell>
          <cell r="N880">
            <v>0</v>
          </cell>
        </row>
        <row r="881">
          <cell r="H881" t="str">
            <v>360100010000000</v>
          </cell>
          <cell r="I881" t="str">
            <v>Prodotti farmaceutici ed emoderivati</v>
          </cell>
          <cell r="J881" t="str">
            <v>BA2671</v>
          </cell>
          <cell r="K881"/>
          <cell r="L881"/>
          <cell r="M881">
            <v>0</v>
          </cell>
          <cell r="N881">
            <v>0</v>
          </cell>
        </row>
        <row r="882">
          <cell r="H882" t="str">
            <v>360100020000000</v>
          </cell>
          <cell r="I882" t="str">
            <v>Sangue ed emocomponenti</v>
          </cell>
          <cell r="J882" t="str">
            <v>BA2672</v>
          </cell>
          <cell r="K882"/>
          <cell r="L882"/>
          <cell r="M882">
            <v>0</v>
          </cell>
          <cell r="N882">
            <v>0</v>
          </cell>
        </row>
        <row r="883">
          <cell r="H883" t="str">
            <v>360100030000000</v>
          </cell>
          <cell r="I883" t="str">
            <v>Dispositivi medici</v>
          </cell>
          <cell r="J883" t="str">
            <v>BA2673</v>
          </cell>
          <cell r="K883"/>
          <cell r="L883"/>
          <cell r="M883">
            <v>0</v>
          </cell>
          <cell r="N883">
            <v>0</v>
          </cell>
        </row>
        <row r="884">
          <cell r="H884" t="str">
            <v>360100040000000</v>
          </cell>
          <cell r="I884" t="str">
            <v>Prodotti dietetici</v>
          </cell>
          <cell r="J884" t="str">
            <v>BA2674</v>
          </cell>
          <cell r="K884"/>
          <cell r="L884"/>
          <cell r="M884">
            <v>0</v>
          </cell>
          <cell r="N884">
            <v>0</v>
          </cell>
        </row>
        <row r="885">
          <cell r="H885" t="str">
            <v>360100050000000</v>
          </cell>
          <cell r="I885" t="str">
            <v>Materiali per la profilassi (vaccini)</v>
          </cell>
          <cell r="J885" t="str">
            <v>BA2675</v>
          </cell>
          <cell r="K885"/>
          <cell r="L885"/>
          <cell r="M885">
            <v>0</v>
          </cell>
          <cell r="N885">
            <v>0</v>
          </cell>
        </row>
        <row r="886">
          <cell r="H886" t="str">
            <v>360100060000000</v>
          </cell>
          <cell r="I886" t="str">
            <v>Prodotti chimici</v>
          </cell>
          <cell r="J886" t="str">
            <v>BA2676</v>
          </cell>
          <cell r="K886"/>
          <cell r="L886"/>
          <cell r="M886">
            <v>0</v>
          </cell>
          <cell r="N886">
            <v>0</v>
          </cell>
        </row>
        <row r="887">
          <cell r="H887" t="str">
            <v>360100070000000</v>
          </cell>
          <cell r="I887" t="str">
            <v>Materiali e prodotti per uso veterinario</v>
          </cell>
          <cell r="J887" t="str">
            <v>BA2677</v>
          </cell>
          <cell r="K887"/>
          <cell r="L887"/>
          <cell r="M887">
            <v>0</v>
          </cell>
          <cell r="N887">
            <v>0</v>
          </cell>
        </row>
        <row r="888">
          <cell r="H888" t="str">
            <v>360100080000000</v>
          </cell>
          <cell r="I888" t="str">
            <v xml:space="preserve">Altri beni e prodotti sanitari </v>
          </cell>
          <cell r="J888" t="str">
            <v>BA2678</v>
          </cell>
          <cell r="K888"/>
          <cell r="L888"/>
          <cell r="M888">
            <v>0</v>
          </cell>
          <cell r="N888">
            <v>0</v>
          </cell>
        </row>
        <row r="889">
          <cell r="H889">
            <v>0</v>
          </cell>
          <cell r="I889" t="str">
            <v>Variazione rimanenze non sanitarie</v>
          </cell>
          <cell r="J889" t="str">
            <v>BA2680</v>
          </cell>
          <cell r="K889"/>
          <cell r="L889"/>
          <cell r="M889">
            <v>0</v>
          </cell>
          <cell r="N889">
            <v>0</v>
          </cell>
        </row>
        <row r="890">
          <cell r="H890" t="str">
            <v>360200010000000</v>
          </cell>
          <cell r="I890" t="str">
            <v>Prodotti alimentari</v>
          </cell>
          <cell r="J890" t="str">
            <v>BA2681</v>
          </cell>
          <cell r="K890"/>
          <cell r="L890"/>
          <cell r="M890">
            <v>0</v>
          </cell>
          <cell r="N890">
            <v>0</v>
          </cell>
        </row>
        <row r="891">
          <cell r="H891" t="str">
            <v>360200020000000</v>
          </cell>
          <cell r="I891" t="str">
            <v>Materiali di guardaroba, di pulizia e di convivenza in genere</v>
          </cell>
          <cell r="J891" t="str">
            <v>BA2682</v>
          </cell>
          <cell r="K891"/>
          <cell r="L891"/>
          <cell r="M891">
            <v>0</v>
          </cell>
          <cell r="N891">
            <v>0</v>
          </cell>
        </row>
        <row r="892">
          <cell r="H892" t="str">
            <v>360200030000000</v>
          </cell>
          <cell r="I892" t="str">
            <v>Combustibili, carburanti e lubrificanti</v>
          </cell>
          <cell r="J892" t="str">
            <v>BA2683</v>
          </cell>
          <cell r="K892"/>
          <cell r="L892"/>
          <cell r="M892">
            <v>0</v>
          </cell>
          <cell r="N892">
            <v>0</v>
          </cell>
        </row>
        <row r="893">
          <cell r="H893" t="str">
            <v>360200040000000</v>
          </cell>
          <cell r="I893" t="str">
            <v>Supporti informatici e cancelleria</v>
          </cell>
          <cell r="J893" t="str">
            <v>BA2684</v>
          </cell>
          <cell r="K893"/>
          <cell r="L893"/>
          <cell r="M893">
            <v>0</v>
          </cell>
          <cell r="N893">
            <v>0</v>
          </cell>
        </row>
        <row r="894">
          <cell r="H894" t="str">
            <v>360200050000000</v>
          </cell>
          <cell r="I894" t="str">
            <v>Materiale per la manutenzione</v>
          </cell>
          <cell r="J894" t="str">
            <v>BA2685</v>
          </cell>
          <cell r="K894"/>
          <cell r="L894"/>
          <cell r="M894">
            <v>0</v>
          </cell>
          <cell r="N894">
            <v>0</v>
          </cell>
        </row>
        <row r="895">
          <cell r="H895" t="str">
            <v>360200060000000</v>
          </cell>
          <cell r="I895" t="str">
            <v xml:space="preserve">Altri beni e prodotti non sanitari </v>
          </cell>
          <cell r="J895" t="str">
            <v>BA2686</v>
          </cell>
          <cell r="K895"/>
          <cell r="L895"/>
          <cell r="M895">
            <v>0</v>
          </cell>
          <cell r="N895">
            <v>0</v>
          </cell>
        </row>
        <row r="896">
          <cell r="H896">
            <v>0</v>
          </cell>
          <cell r="I896" t="str">
            <v>Accantonamenti dell’esercizio</v>
          </cell>
          <cell r="J896" t="str">
            <v>BA2690</v>
          </cell>
          <cell r="K896"/>
          <cell r="L896"/>
          <cell r="M896">
            <v>0</v>
          </cell>
          <cell r="N896">
            <v>0</v>
          </cell>
        </row>
        <row r="897">
          <cell r="H897">
            <v>0</v>
          </cell>
          <cell r="I897" t="str">
            <v>Accantonamenti per rischi</v>
          </cell>
          <cell r="J897" t="str">
            <v>BA2700</v>
          </cell>
          <cell r="K897"/>
          <cell r="L897"/>
          <cell r="M897">
            <v>0</v>
          </cell>
          <cell r="N897">
            <v>0</v>
          </cell>
        </row>
        <row r="898">
          <cell r="H898" t="str">
            <v>365100100000000</v>
          </cell>
          <cell r="I898" t="str">
            <v>Accantonamenti per cause civili ed oneri processuali</v>
          </cell>
          <cell r="J898" t="str">
            <v>BA2710</v>
          </cell>
          <cell r="K898"/>
          <cell r="L898"/>
          <cell r="M898">
            <v>0</v>
          </cell>
          <cell r="N898">
            <v>0</v>
          </cell>
        </row>
        <row r="899">
          <cell r="H899" t="str">
            <v>365100200000000</v>
          </cell>
          <cell r="I899" t="str">
            <v>Accantonamenti per contenzioso personale dipendente</v>
          </cell>
          <cell r="J899" t="str">
            <v>BA2720</v>
          </cell>
          <cell r="K899"/>
          <cell r="L899"/>
          <cell r="M899">
            <v>0</v>
          </cell>
          <cell r="N899">
            <v>0</v>
          </cell>
        </row>
        <row r="900">
          <cell r="H900" t="str">
            <v>365100300000000</v>
          </cell>
          <cell r="I900" t="str">
            <v>Accantonamenti per rischi connessi all'acquisto di prestazioni sanitarie da privato</v>
          </cell>
          <cell r="J900" t="str">
            <v>BA2730</v>
          </cell>
          <cell r="K900"/>
          <cell r="L900"/>
          <cell r="M900">
            <v>0</v>
          </cell>
          <cell r="N900">
            <v>0</v>
          </cell>
        </row>
        <row r="901">
          <cell r="H901" t="str">
            <v>365100400000000</v>
          </cell>
          <cell r="I901" t="str">
            <v>Accantonamenti per copertura diretta dei rischi (autoassicurazione)</v>
          </cell>
          <cell r="J901" t="str">
            <v>BA2740</v>
          </cell>
          <cell r="K901"/>
          <cell r="L901"/>
          <cell r="M901">
            <v>0</v>
          </cell>
          <cell r="N901">
            <v>0</v>
          </cell>
        </row>
        <row r="902">
          <cell r="H902" t="str">
            <v>365100450000000</v>
          </cell>
          <cell r="I902" t="str">
            <v>Accantonamenti per franchigia assicurativa</v>
          </cell>
          <cell r="J902" t="str">
            <v>BA2741</v>
          </cell>
          <cell r="K902"/>
          <cell r="L902"/>
          <cell r="M902">
            <v>0</v>
          </cell>
          <cell r="N902">
            <v>14098354</v>
          </cell>
        </row>
        <row r="903">
          <cell r="H903">
            <v>0</v>
          </cell>
          <cell r="I903" t="str">
            <v>Altri accantonamenti per rischi</v>
          </cell>
          <cell r="J903" t="str">
            <v>BA2750</v>
          </cell>
          <cell r="K903"/>
          <cell r="L903"/>
          <cell r="M903">
            <v>0</v>
          </cell>
          <cell r="N903">
            <v>0</v>
          </cell>
        </row>
        <row r="904">
          <cell r="H904" t="str">
            <v>365100500100000</v>
          </cell>
          <cell r="I904" t="str">
            <v>Accantonamenti al F.do equo indennizzo</v>
          </cell>
          <cell r="J904"/>
          <cell r="K904"/>
          <cell r="L904"/>
          <cell r="M904">
            <v>0</v>
          </cell>
          <cell r="N904">
            <v>0</v>
          </cell>
        </row>
        <row r="905">
          <cell r="H905" t="str">
            <v>365100500200000</v>
          </cell>
          <cell r="I905" t="str">
            <v>Accantonamenti per accordi bonari</v>
          </cell>
          <cell r="J905"/>
          <cell r="K905"/>
          <cell r="L905"/>
          <cell r="M905">
            <v>0</v>
          </cell>
          <cell r="N905">
            <v>0</v>
          </cell>
        </row>
        <row r="906">
          <cell r="H906" t="str">
            <v>365100500900000</v>
          </cell>
          <cell r="I906" t="str">
            <v>Altri accantonamenti per rischi</v>
          </cell>
          <cell r="J906"/>
          <cell r="K906"/>
          <cell r="L906"/>
          <cell r="M906">
            <v>0</v>
          </cell>
          <cell r="N906">
            <v>0</v>
          </cell>
        </row>
        <row r="907">
          <cell r="H907" t="str">
            <v>365100600000000</v>
          </cell>
          <cell r="I907" t="str">
            <v>Altri accantonamenti per interessi di mora</v>
          </cell>
          <cell r="J907" t="str">
            <v>BA2751</v>
          </cell>
          <cell r="K907"/>
          <cell r="L907"/>
          <cell r="M907">
            <v>0</v>
          </cell>
          <cell r="N907">
            <v>0</v>
          </cell>
        </row>
        <row r="908">
          <cell r="H908">
            <v>0</v>
          </cell>
          <cell r="I908" t="str">
            <v>Accantonamenti per premio di operosità (SUMAI)</v>
          </cell>
          <cell r="J908" t="str">
            <v>BA2760</v>
          </cell>
          <cell r="K908"/>
          <cell r="L908"/>
          <cell r="M908">
            <v>0</v>
          </cell>
          <cell r="N908">
            <v>0</v>
          </cell>
        </row>
        <row r="909">
          <cell r="H909" t="str">
            <v>365200100000000</v>
          </cell>
          <cell r="I909" t="str">
            <v>Accantonamento al fondo SUMAI - Specialisti ambulatoriali</v>
          </cell>
          <cell r="J909"/>
          <cell r="K909"/>
          <cell r="L909"/>
          <cell r="M909">
            <v>0</v>
          </cell>
          <cell r="N909">
            <v>0</v>
          </cell>
        </row>
        <row r="910">
          <cell r="H910" t="str">
            <v>365200200000000</v>
          </cell>
          <cell r="I910" t="str">
            <v>Accantonamento al fondo SUMAI - altre professioni</v>
          </cell>
          <cell r="J910"/>
          <cell r="K910"/>
          <cell r="L910"/>
          <cell r="M910">
            <v>0</v>
          </cell>
          <cell r="N910">
            <v>0</v>
          </cell>
        </row>
        <row r="911">
          <cell r="H911">
            <v>0</v>
          </cell>
          <cell r="I911" t="str">
            <v>Accantonamenti per quote inutilizzate di contributi vincolati</v>
          </cell>
          <cell r="J911" t="str">
            <v>BA2770</v>
          </cell>
          <cell r="K911"/>
          <cell r="L911"/>
          <cell r="M911">
            <v>0</v>
          </cell>
          <cell r="N911">
            <v>0</v>
          </cell>
        </row>
        <row r="912">
          <cell r="H912" t="str">
            <v>365300050000000</v>
          </cell>
          <cell r="I912" t="str">
            <v xml:space="preserve"> Accantonamenti per quote inutilizzate contributi da Regione e Prov. Aut. per quota F.S. indistinto finalizzato</v>
          </cell>
          <cell r="J912" t="str">
            <v>BA2771</v>
          </cell>
          <cell r="K912"/>
          <cell r="L912"/>
          <cell r="M912">
            <v>0</v>
          </cell>
          <cell r="N912">
            <v>0</v>
          </cell>
        </row>
        <row r="913">
          <cell r="H913" t="str">
            <v>365300100000000</v>
          </cell>
          <cell r="I913" t="str">
            <v>Accantonamenti per quote inutilizzate contributi da Regione e Prov. Aut. per quota F.S. vincolato</v>
          </cell>
          <cell r="J913" t="str">
            <v>BA2780</v>
          </cell>
          <cell r="K913"/>
          <cell r="L913"/>
          <cell r="M913">
            <v>0</v>
          </cell>
          <cell r="N913">
            <v>442800</v>
          </cell>
        </row>
        <row r="914">
          <cell r="H914" t="str">
            <v>365300200000000</v>
          </cell>
          <cell r="I914" t="str">
            <v>Accantonamenti per quote inutilizzate contributi da soggetti pubblici (extra fondo) vincolati</v>
          </cell>
          <cell r="J914" t="str">
            <v>BA2790</v>
          </cell>
          <cell r="K914"/>
          <cell r="L914"/>
          <cell r="M914">
            <v>0</v>
          </cell>
          <cell r="N914">
            <v>1358672.09</v>
          </cell>
        </row>
        <row r="915">
          <cell r="H915" t="str">
            <v>365300300000000</v>
          </cell>
          <cell r="I915" t="str">
            <v>Accantonamenti per quote inutilizzate contributi da soggetti pubblici per ricerca</v>
          </cell>
          <cell r="J915" t="str">
            <v>BA2800</v>
          </cell>
          <cell r="K915"/>
          <cell r="L915"/>
          <cell r="M915">
            <v>0</v>
          </cell>
          <cell r="N915">
            <v>0</v>
          </cell>
        </row>
        <row r="916">
          <cell r="H916">
            <v>0</v>
          </cell>
          <cell r="I916" t="str">
            <v>Accantonamenti per quote inutilizzate contributi vincolati da privati</v>
          </cell>
          <cell r="J916" t="str">
            <v>BA2810</v>
          </cell>
          <cell r="K916"/>
          <cell r="L916"/>
          <cell r="M916">
            <v>0</v>
          </cell>
          <cell r="N916">
            <v>0</v>
          </cell>
        </row>
        <row r="917">
          <cell r="H917" t="str">
            <v>365300400100000</v>
          </cell>
          <cell r="I917" t="str">
            <v>Accantonamenti per quote inutilizzate contributi vincolati da privati - sperimentazioni</v>
          </cell>
          <cell r="J917"/>
          <cell r="K917"/>
          <cell r="L917"/>
          <cell r="M917">
            <v>0</v>
          </cell>
          <cell r="N917">
            <v>0</v>
          </cell>
        </row>
        <row r="918">
          <cell r="H918" t="str">
            <v>365300400200000</v>
          </cell>
          <cell r="I918" t="str">
            <v>Accantonamenti per quote inutilizzate contributi vincolati da privati - altro</v>
          </cell>
          <cell r="J918"/>
          <cell r="K918"/>
          <cell r="L918"/>
          <cell r="M918">
            <v>0</v>
          </cell>
          <cell r="N918">
            <v>0</v>
          </cell>
        </row>
        <row r="919">
          <cell r="H919" t="str">
            <v>365300500000000</v>
          </cell>
          <cell r="I919" t="str">
            <v>Accantonamenti per quote inutilizzate contributi da soggetti privati per ricerca</v>
          </cell>
          <cell r="J919" t="str">
            <v>BA2811</v>
          </cell>
          <cell r="K919"/>
          <cell r="L919"/>
          <cell r="M919">
            <v>0</v>
          </cell>
          <cell r="N919">
            <v>0</v>
          </cell>
        </row>
        <row r="920">
          <cell r="H920">
            <v>0</v>
          </cell>
          <cell r="I920" t="str">
            <v>Altri accantonamenti</v>
          </cell>
          <cell r="J920" t="str">
            <v>BA2820</v>
          </cell>
          <cell r="K920"/>
          <cell r="L920"/>
          <cell r="M920">
            <v>0</v>
          </cell>
          <cell r="N920">
            <v>0</v>
          </cell>
        </row>
        <row r="921">
          <cell r="H921" t="str">
            <v>365400200000000</v>
          </cell>
          <cell r="I921" t="str">
            <v>Acc. Rinnovi convenzioni MMG/PLS/MCA</v>
          </cell>
          <cell r="J921" t="str">
            <v>BA2840</v>
          </cell>
          <cell r="K921"/>
          <cell r="L921"/>
          <cell r="M921">
            <v>0</v>
          </cell>
          <cell r="N921">
            <v>0</v>
          </cell>
        </row>
        <row r="922">
          <cell r="H922" t="str">
            <v>365400300000000</v>
          </cell>
          <cell r="I922" t="str">
            <v>Acc. Rinnovi convenzioni Medici Sumai</v>
          </cell>
          <cell r="J922" t="str">
            <v>BA2850</v>
          </cell>
          <cell r="K922"/>
          <cell r="L922"/>
          <cell r="M922">
            <v>0</v>
          </cell>
          <cell r="N922">
            <v>0</v>
          </cell>
        </row>
        <row r="923">
          <cell r="H923" t="str">
            <v>365400400000000</v>
          </cell>
          <cell r="I923" t="str">
            <v>Acc. Rinnovi contratt.: dirigenza medica</v>
          </cell>
          <cell r="J923" t="str">
            <v>BA2860</v>
          </cell>
          <cell r="K923"/>
          <cell r="L923"/>
          <cell r="M923">
            <v>0</v>
          </cell>
          <cell r="N923">
            <v>0</v>
          </cell>
        </row>
        <row r="924">
          <cell r="H924" t="str">
            <v>365400500000000</v>
          </cell>
          <cell r="I924" t="str">
            <v>Acc. Rinnovi contratt.: dirigenza non medica</v>
          </cell>
          <cell r="J924" t="str">
            <v>BA2870</v>
          </cell>
          <cell r="K924"/>
          <cell r="L924"/>
          <cell r="M924">
            <v>0</v>
          </cell>
          <cell r="N924">
            <v>0</v>
          </cell>
        </row>
        <row r="925">
          <cell r="H925" t="str">
            <v>365400600000000</v>
          </cell>
          <cell r="I925" t="str">
            <v>Acc. Rinnovi contratt.: comparto</v>
          </cell>
          <cell r="J925" t="str">
            <v>BA2880</v>
          </cell>
          <cell r="K925"/>
          <cell r="L925"/>
          <cell r="M925">
            <v>0</v>
          </cell>
          <cell r="N925">
            <v>0</v>
          </cell>
        </row>
        <row r="926">
          <cell r="H926" t="str">
            <v>365400610000000</v>
          </cell>
          <cell r="I926" t="str">
            <v>Acc. per Trattamento di fine rapporto dipendenti</v>
          </cell>
          <cell r="J926" t="str">
            <v>BA2881</v>
          </cell>
          <cell r="K926"/>
          <cell r="L926"/>
          <cell r="M926">
            <v>0</v>
          </cell>
          <cell r="N926">
            <v>0</v>
          </cell>
        </row>
        <row r="927">
          <cell r="H927" t="str">
            <v>365400620000000</v>
          </cell>
          <cell r="I927" t="str">
            <v>Acc. per Trattamenti di quiescenza e simili</v>
          </cell>
          <cell r="J927" t="str">
            <v>BA2882</v>
          </cell>
          <cell r="K927"/>
          <cell r="L927"/>
          <cell r="M927">
            <v>0</v>
          </cell>
          <cell r="N927">
            <v>0</v>
          </cell>
        </row>
        <row r="928">
          <cell r="H928" t="str">
            <v>365400630000000</v>
          </cell>
          <cell r="I928" t="str">
            <v>Acc. per Fondi integrativi pensione</v>
          </cell>
          <cell r="J928" t="str">
            <v>BA2883</v>
          </cell>
          <cell r="K928"/>
          <cell r="L928"/>
          <cell r="M928">
            <v>0</v>
          </cell>
          <cell r="N928">
            <v>0</v>
          </cell>
        </row>
        <row r="929">
          <cell r="H929" t="str">
            <v>365400640000000</v>
          </cell>
          <cell r="I929" t="str">
            <v>Acc. Incentivi funzioni tecniche art. 113 D.lgs 50/2016</v>
          </cell>
          <cell r="J929" t="str">
            <v>BA2884</v>
          </cell>
          <cell r="K929"/>
          <cell r="L929"/>
          <cell r="M929">
            <v>0</v>
          </cell>
          <cell r="N929">
            <v>70767.01999999999</v>
          </cell>
        </row>
        <row r="930">
          <cell r="H930" t="str">
            <v>365400700000000</v>
          </cell>
          <cell r="I930" t="str">
            <v>Altri accantonamenti</v>
          </cell>
          <cell r="J930" t="str">
            <v>BA2890</v>
          </cell>
          <cell r="K930"/>
          <cell r="L930"/>
          <cell r="M930">
            <v>0</v>
          </cell>
          <cell r="N930">
            <v>55428.200000000004</v>
          </cell>
        </row>
        <row r="931">
          <cell r="H931">
            <v>0</v>
          </cell>
          <cell r="I931" t="str">
            <v>Interessi passivi</v>
          </cell>
          <cell r="J931" t="str">
            <v>CA0110</v>
          </cell>
          <cell r="K931"/>
          <cell r="L931"/>
          <cell r="M931">
            <v>0</v>
          </cell>
          <cell r="N931">
            <v>0</v>
          </cell>
        </row>
        <row r="932">
          <cell r="H932" t="str">
            <v>370100000000000</v>
          </cell>
          <cell r="I932" t="str">
            <v>Interessi passivi su anticipazioni di cassa</v>
          </cell>
          <cell r="J932" t="str">
            <v>CA0120</v>
          </cell>
          <cell r="K932"/>
          <cell r="L932"/>
          <cell r="M932">
            <v>0</v>
          </cell>
          <cell r="N932">
            <v>0</v>
          </cell>
        </row>
        <row r="933">
          <cell r="H933" t="str">
            <v>370200000000000</v>
          </cell>
          <cell r="I933" t="str">
            <v>Interessi passivi su mutui</v>
          </cell>
          <cell r="J933" t="str">
            <v>CA0130</v>
          </cell>
          <cell r="K933"/>
          <cell r="L933"/>
          <cell r="M933">
            <v>0</v>
          </cell>
          <cell r="N933">
            <v>0</v>
          </cell>
        </row>
        <row r="934">
          <cell r="H934">
            <v>0</v>
          </cell>
          <cell r="I934" t="str">
            <v>Altri interessi passivi</v>
          </cell>
          <cell r="J934" t="str">
            <v>CA0140</v>
          </cell>
          <cell r="K934"/>
          <cell r="L934"/>
          <cell r="M934">
            <v>0</v>
          </cell>
          <cell r="N934">
            <v>0</v>
          </cell>
        </row>
        <row r="935">
          <cell r="H935" t="str">
            <v>370300100000000</v>
          </cell>
          <cell r="I935" t="str">
            <v>Interessi moratori e legali</v>
          </cell>
          <cell r="J935"/>
          <cell r="K935"/>
          <cell r="L935"/>
          <cell r="M935">
            <v>0</v>
          </cell>
          <cell r="N935">
            <v>0</v>
          </cell>
        </row>
        <row r="936">
          <cell r="H936" t="str">
            <v>370300900000000</v>
          </cell>
          <cell r="I936" t="str">
            <v>Altri interessi passivi</v>
          </cell>
          <cell r="J936"/>
          <cell r="K936"/>
          <cell r="L936"/>
          <cell r="M936">
            <v>0</v>
          </cell>
          <cell r="N936">
            <v>0</v>
          </cell>
        </row>
        <row r="937">
          <cell r="H937">
            <v>0</v>
          </cell>
          <cell r="I937" t="str">
            <v>Altri oneri</v>
          </cell>
          <cell r="J937"/>
          <cell r="K937"/>
          <cell r="L937"/>
          <cell r="M937">
            <v>0</v>
          </cell>
          <cell r="N937">
            <v>0</v>
          </cell>
        </row>
        <row r="938">
          <cell r="H938" t="str">
            <v>375100000000000</v>
          </cell>
          <cell r="I938" t="str">
            <v>Altri oneri finanziari</v>
          </cell>
          <cell r="J938" t="str">
            <v>CA0160</v>
          </cell>
          <cell r="K938"/>
          <cell r="L938"/>
          <cell r="M938">
            <v>0</v>
          </cell>
          <cell r="N938">
            <v>0</v>
          </cell>
        </row>
        <row r="939">
          <cell r="H939" t="str">
            <v>375200000000000</v>
          </cell>
          <cell r="I939" t="str">
            <v>Perdite su cambi</v>
          </cell>
          <cell r="J939" t="str">
            <v>CA0170</v>
          </cell>
          <cell r="K939"/>
          <cell r="L939"/>
          <cell r="M939">
            <v>0</v>
          </cell>
          <cell r="N939">
            <v>0</v>
          </cell>
        </row>
        <row r="940">
          <cell r="H940" t="str">
            <v>380000000000000</v>
          </cell>
          <cell r="I940" t="str">
            <v>Svalutazioni per rettifiche di valori di attività finanziarie</v>
          </cell>
          <cell r="J940" t="str">
            <v>DA0020</v>
          </cell>
          <cell r="K940"/>
          <cell r="L940"/>
          <cell r="M940">
            <v>0</v>
          </cell>
          <cell r="N940">
            <v>0</v>
          </cell>
        </row>
        <row r="941">
          <cell r="H941">
            <v>0</v>
          </cell>
          <cell r="I941" t="str">
            <v>Oneri straordinari</v>
          </cell>
          <cell r="J941" t="str">
            <v>EA0260</v>
          </cell>
          <cell r="K941"/>
          <cell r="L941"/>
          <cell r="M941">
            <v>0</v>
          </cell>
          <cell r="N941">
            <v>0</v>
          </cell>
        </row>
        <row r="942">
          <cell r="H942" t="str">
            <v>390100000000000</v>
          </cell>
          <cell r="I942" t="str">
            <v>Minusvalenze</v>
          </cell>
          <cell r="J942" t="str">
            <v>EA0270</v>
          </cell>
          <cell r="K942"/>
          <cell r="L942"/>
          <cell r="M942">
            <v>0</v>
          </cell>
          <cell r="N942">
            <v>0</v>
          </cell>
        </row>
        <row r="943">
          <cell r="H943">
            <v>0</v>
          </cell>
          <cell r="I943" t="str">
            <v>Altri oneri straordinari</v>
          </cell>
          <cell r="J943" t="str">
            <v>EA0280</v>
          </cell>
          <cell r="K943"/>
          <cell r="L943"/>
          <cell r="M943">
            <v>0</v>
          </cell>
          <cell r="N943">
            <v>0</v>
          </cell>
        </row>
        <row r="944">
          <cell r="H944" t="str">
            <v>390200100000000</v>
          </cell>
          <cell r="I944" t="str">
            <v>Oneri tributari da esercizi precedenti</v>
          </cell>
          <cell r="J944" t="str">
            <v>EA0290</v>
          </cell>
          <cell r="K944"/>
          <cell r="L944"/>
          <cell r="M944">
            <v>0</v>
          </cell>
          <cell r="N944">
            <v>0</v>
          </cell>
        </row>
        <row r="945">
          <cell r="H945" t="str">
            <v>390200200000000</v>
          </cell>
          <cell r="I945" t="str">
            <v>Oneri da cause civili ed oneri processuali</v>
          </cell>
          <cell r="J945" t="str">
            <v>EA0300</v>
          </cell>
          <cell r="K945"/>
          <cell r="L945"/>
          <cell r="M945">
            <v>0</v>
          </cell>
          <cell r="N945">
            <v>0</v>
          </cell>
        </row>
        <row r="946">
          <cell r="H946">
            <v>0</v>
          </cell>
          <cell r="I946" t="str">
            <v>Sopravvenienze passive</v>
          </cell>
          <cell r="J946" t="str">
            <v>EA0310</v>
          </cell>
          <cell r="K946"/>
          <cell r="L946"/>
          <cell r="M946">
            <v>0</v>
          </cell>
          <cell r="N946">
            <v>0</v>
          </cell>
        </row>
        <row r="947">
          <cell r="H947">
            <v>0</v>
          </cell>
          <cell r="I947" t="str">
            <v>Sopravvenienze passive v/Aziende sanitarie pubbliche della Regione</v>
          </cell>
          <cell r="J947" t="str">
            <v>EA0320</v>
          </cell>
          <cell r="K947" t="str">
            <v>R</v>
          </cell>
          <cell r="L947"/>
          <cell r="M947">
            <v>0</v>
          </cell>
          <cell r="N947">
            <v>0</v>
          </cell>
        </row>
        <row r="948">
          <cell r="H948" t="str">
            <v>390200300101000</v>
          </cell>
          <cell r="I948" t="str">
            <v>Sopravvenienze passive v/Aziende sanitarie pubbliche relative alla mobilità intraregionale</v>
          </cell>
          <cell r="J948" t="str">
            <v>EA0330</v>
          </cell>
          <cell r="K948" t="str">
            <v>R</v>
          </cell>
          <cell r="L948"/>
          <cell r="M948">
            <v>0</v>
          </cell>
          <cell r="N948">
            <v>0</v>
          </cell>
        </row>
        <row r="949">
          <cell r="H949" t="str">
            <v>390200300102000</v>
          </cell>
          <cell r="I949" t="str">
            <v>Altre sopravvenienze passive v/Aziende sanitarie pubbliche della Regione</v>
          </cell>
          <cell r="J949" t="str">
            <v>EA0340</v>
          </cell>
          <cell r="K949" t="str">
            <v>R</v>
          </cell>
          <cell r="L949"/>
          <cell r="M949">
            <v>0</v>
          </cell>
          <cell r="N949">
            <v>0</v>
          </cell>
        </row>
        <row r="950">
          <cell r="H950">
            <v>0</v>
          </cell>
          <cell r="I950" t="str">
            <v>Sopravvenienze passive v/terzi</v>
          </cell>
          <cell r="J950" t="str">
            <v>EA0350</v>
          </cell>
          <cell r="K950"/>
          <cell r="L950"/>
          <cell r="M950">
            <v>0</v>
          </cell>
          <cell r="N950">
            <v>0</v>
          </cell>
        </row>
        <row r="951">
          <cell r="H951" t="str">
            <v>390200300201000</v>
          </cell>
          <cell r="I951" t="str">
            <v>Sopravvenienze passive v/terzi relative alla mobilità extraregionale</v>
          </cell>
          <cell r="J951" t="str">
            <v>EA0360</v>
          </cell>
          <cell r="K951" t="str">
            <v>S</v>
          </cell>
          <cell r="L951"/>
          <cell r="M951">
            <v>0</v>
          </cell>
          <cell r="N951">
            <v>0</v>
          </cell>
        </row>
        <row r="952">
          <cell r="H952">
            <v>0</v>
          </cell>
          <cell r="I952" t="str">
            <v>Sopravvenienze passive v/terzi relative al personale</v>
          </cell>
          <cell r="J952" t="str">
            <v>EA0370</v>
          </cell>
          <cell r="K952"/>
          <cell r="L952"/>
          <cell r="M952">
            <v>0</v>
          </cell>
          <cell r="N952">
            <v>0</v>
          </cell>
        </row>
        <row r="953">
          <cell r="H953" t="str">
            <v>390200300202005</v>
          </cell>
          <cell r="I953" t="str">
            <v>Soprav. passive v/terzi relative al personale - dirigenza medica</v>
          </cell>
          <cell r="J953" t="str">
            <v>EA0380</v>
          </cell>
          <cell r="K953"/>
          <cell r="L953"/>
          <cell r="M953">
            <v>0</v>
          </cell>
          <cell r="N953">
            <v>0</v>
          </cell>
        </row>
        <row r="954">
          <cell r="H954" t="str">
            <v>390200300202010</v>
          </cell>
          <cell r="I954" t="str">
            <v>Soprav. passive v/terzi relative al personale - dirigenza non medica</v>
          </cell>
          <cell r="J954" t="str">
            <v>EA0390</v>
          </cell>
          <cell r="K954"/>
          <cell r="L954"/>
          <cell r="M954">
            <v>0</v>
          </cell>
          <cell r="N954">
            <v>0</v>
          </cell>
        </row>
        <row r="955">
          <cell r="H955" t="str">
            <v>390200300202015</v>
          </cell>
          <cell r="I955" t="str">
            <v>Soprav. passive v/terzi relative al personale - comparto</v>
          </cell>
          <cell r="J955" t="str">
            <v>EA0400</v>
          </cell>
          <cell r="K955"/>
          <cell r="L955"/>
          <cell r="M955">
            <v>0</v>
          </cell>
          <cell r="N955">
            <v>0</v>
          </cell>
        </row>
        <row r="956">
          <cell r="H956" t="str">
            <v>390200300203000</v>
          </cell>
          <cell r="I956" t="str">
            <v>Sopravvenienze passive v/terzi relative alle convenzioni con medici di base</v>
          </cell>
          <cell r="J956" t="str">
            <v>EA0410</v>
          </cell>
          <cell r="K956"/>
          <cell r="L956"/>
          <cell r="M956">
            <v>0</v>
          </cell>
          <cell r="N956">
            <v>0</v>
          </cell>
        </row>
        <row r="957">
          <cell r="H957" t="str">
            <v>390200300204000</v>
          </cell>
          <cell r="I957" t="str">
            <v>Sopravvenienze passive v/terzi relative alle convenzioni per la specialistica</v>
          </cell>
          <cell r="J957" t="str">
            <v>EA0420</v>
          </cell>
          <cell r="K957"/>
          <cell r="L957"/>
          <cell r="M957">
            <v>0</v>
          </cell>
          <cell r="N957">
            <v>0</v>
          </cell>
        </row>
        <row r="958">
          <cell r="H958" t="str">
            <v>390200300205000</v>
          </cell>
          <cell r="I958" t="str">
            <v>Sopravvenienze passive v/terzi relative all'acquisto prestaz. sanitarie da operatori accreditati</v>
          </cell>
          <cell r="J958" t="str">
            <v>EA0430</v>
          </cell>
          <cell r="K958"/>
          <cell r="L958"/>
          <cell r="M958">
            <v>0</v>
          </cell>
          <cell r="N958">
            <v>0</v>
          </cell>
        </row>
        <row r="959">
          <cell r="H959" t="str">
            <v>390200300206000</v>
          </cell>
          <cell r="I959" t="str">
            <v>Sopravvenienze passive v/terzi relative all'acquisto di beni e servizi</v>
          </cell>
          <cell r="J959" t="str">
            <v>EA0440</v>
          </cell>
          <cell r="K959"/>
          <cell r="L959"/>
          <cell r="M959">
            <v>0</v>
          </cell>
          <cell r="N959">
            <v>0</v>
          </cell>
        </row>
        <row r="960">
          <cell r="H960" t="str">
            <v>390200300209000</v>
          </cell>
          <cell r="I960" t="str">
            <v>Altre sopravvenienze passive v/terzi</v>
          </cell>
          <cell r="J960" t="str">
            <v>EA0450</v>
          </cell>
          <cell r="K960"/>
          <cell r="L960"/>
          <cell r="M960">
            <v>0</v>
          </cell>
          <cell r="N960">
            <v>0</v>
          </cell>
        </row>
        <row r="961">
          <cell r="H961">
            <v>0</v>
          </cell>
          <cell r="I961" t="str">
            <v>Insussistenze passive</v>
          </cell>
          <cell r="J961" t="str">
            <v>EA0460</v>
          </cell>
          <cell r="K961"/>
          <cell r="L961"/>
          <cell r="M961">
            <v>0</v>
          </cell>
          <cell r="N961">
            <v>0</v>
          </cell>
        </row>
        <row r="962">
          <cell r="H962" t="str">
            <v>390200400500000</v>
          </cell>
          <cell r="I962" t="str">
            <v>Insussistenze passive per quote FS vincolato</v>
          </cell>
          <cell r="J962" t="str">
            <v>EA0461</v>
          </cell>
          <cell r="K962"/>
          <cell r="L962"/>
          <cell r="M962">
            <v>0</v>
          </cell>
          <cell r="N962">
            <v>0</v>
          </cell>
        </row>
        <row r="963">
          <cell r="H963" t="str">
            <v>390200400100000</v>
          </cell>
          <cell r="I963" t="str">
            <v>Insussistenze passive v/Aziende sanitarie pubbliche della Regione</v>
          </cell>
          <cell r="J963" t="str">
            <v>EA0470</v>
          </cell>
          <cell r="K963" t="str">
            <v>R</v>
          </cell>
          <cell r="L963"/>
          <cell r="M963">
            <v>0</v>
          </cell>
          <cell r="N963">
            <v>0</v>
          </cell>
        </row>
        <row r="964">
          <cell r="H964">
            <v>0</v>
          </cell>
          <cell r="I964" t="str">
            <v>Insussistenze passive v/terzi</v>
          </cell>
          <cell r="J964" t="str">
            <v>EA0480</v>
          </cell>
          <cell r="K964"/>
          <cell r="L964"/>
          <cell r="M964">
            <v>0</v>
          </cell>
          <cell r="N964">
            <v>0</v>
          </cell>
        </row>
        <row r="965">
          <cell r="H965" t="str">
            <v>390200400201000</v>
          </cell>
          <cell r="I965" t="str">
            <v>Insussistenze passive v/terzi relative alla mobilità extraregionale</v>
          </cell>
          <cell r="J965" t="str">
            <v>EA0490</v>
          </cell>
          <cell r="K965" t="str">
            <v>S</v>
          </cell>
          <cell r="L965"/>
          <cell r="M965">
            <v>0</v>
          </cell>
          <cell r="N965">
            <v>0</v>
          </cell>
        </row>
        <row r="966">
          <cell r="H966" t="str">
            <v>390200400202000</v>
          </cell>
          <cell r="I966" t="str">
            <v>Insussistenze passive v/terzi relative al personale</v>
          </cell>
          <cell r="J966" t="str">
            <v>EA0500</v>
          </cell>
          <cell r="K966"/>
          <cell r="L966"/>
          <cell r="M966">
            <v>0</v>
          </cell>
          <cell r="N966">
            <v>0</v>
          </cell>
        </row>
        <row r="967">
          <cell r="H967" t="str">
            <v>390200400203000</v>
          </cell>
          <cell r="I967" t="str">
            <v>Insussistenze passive v/terzi relative alle convenzioni con medici di base</v>
          </cell>
          <cell r="J967" t="str">
            <v>EA0510</v>
          </cell>
          <cell r="K967"/>
          <cell r="L967"/>
          <cell r="M967">
            <v>0</v>
          </cell>
          <cell r="N967">
            <v>0</v>
          </cell>
        </row>
        <row r="968">
          <cell r="H968" t="str">
            <v>390200400204000</v>
          </cell>
          <cell r="I968" t="str">
            <v>Insussistenze passive v/terzi relative alle convenzioni per la specialistica</v>
          </cell>
          <cell r="J968" t="str">
            <v>EA0520</v>
          </cell>
          <cell r="K968"/>
          <cell r="L968"/>
          <cell r="M968">
            <v>0</v>
          </cell>
          <cell r="N968">
            <v>0</v>
          </cell>
        </row>
        <row r="969">
          <cell r="H969" t="str">
            <v>390200400205000</v>
          </cell>
          <cell r="I969" t="str">
            <v>Insussistenze passive v/terzi relative all'acquisto prestaz. sanitarie da operatori accreditati</v>
          </cell>
          <cell r="J969" t="str">
            <v>EA0530</v>
          </cell>
          <cell r="K969"/>
          <cell r="L969"/>
          <cell r="M969">
            <v>0</v>
          </cell>
          <cell r="N969">
            <v>0</v>
          </cell>
        </row>
        <row r="970">
          <cell r="H970" t="str">
            <v>390200400206000</v>
          </cell>
          <cell r="I970" t="str">
            <v>Insussistenze passive v/terzi relative all'acquisto di beni e servizi</v>
          </cell>
          <cell r="J970" t="str">
            <v>EA0540</v>
          </cell>
          <cell r="K970"/>
          <cell r="L970"/>
          <cell r="M970">
            <v>0</v>
          </cell>
          <cell r="N970">
            <v>0</v>
          </cell>
        </row>
        <row r="971">
          <cell r="H971" t="str">
            <v>390200400207000</v>
          </cell>
          <cell r="I971" t="str">
            <v>Altre insussistenze passive v/terzi</v>
          </cell>
          <cell r="J971" t="str">
            <v>EA0550</v>
          </cell>
          <cell r="K971"/>
          <cell r="L971"/>
          <cell r="M971">
            <v>0</v>
          </cell>
          <cell r="N971">
            <v>0</v>
          </cell>
        </row>
        <row r="972">
          <cell r="H972" t="str">
            <v>390200500000000</v>
          </cell>
          <cell r="I972" t="str">
            <v>Altri oneri straordinari</v>
          </cell>
          <cell r="J972" t="str">
            <v>EA0560</v>
          </cell>
          <cell r="K972"/>
          <cell r="L972"/>
          <cell r="M972">
            <v>0</v>
          </cell>
          <cell r="N972">
            <v>0</v>
          </cell>
        </row>
        <row r="973">
          <cell r="H973">
            <v>0</v>
          </cell>
          <cell r="I973" t="str">
            <v>IRAP</v>
          </cell>
          <cell r="J973" t="str">
            <v>YA0010</v>
          </cell>
          <cell r="K973"/>
          <cell r="L973"/>
          <cell r="M973">
            <v>0</v>
          </cell>
          <cell r="N973">
            <v>0</v>
          </cell>
        </row>
        <row r="974">
          <cell r="H974" t="str">
            <v>400100000000000</v>
          </cell>
          <cell r="I974" t="str">
            <v>IRAP relativa a personale dipendente</v>
          </cell>
          <cell r="J974" t="str">
            <v>YA0020</v>
          </cell>
          <cell r="K974"/>
          <cell r="L974"/>
          <cell r="M974">
            <v>0</v>
          </cell>
          <cell r="N974">
            <v>902827.85</v>
          </cell>
        </row>
        <row r="975">
          <cell r="H975" t="str">
            <v>400200000000000</v>
          </cell>
          <cell r="I975" t="str">
            <v>IRAP relativa a collaboratori e personale assimilato a lavoro dipendente</v>
          </cell>
          <cell r="J975" t="str">
            <v>YA0030</v>
          </cell>
          <cell r="K975"/>
          <cell r="L975"/>
          <cell r="M975">
            <v>0</v>
          </cell>
          <cell r="N975">
            <v>161939.29999999999</v>
          </cell>
        </row>
        <row r="976">
          <cell r="H976" t="str">
            <v>400300000000000</v>
          </cell>
          <cell r="I976" t="str">
            <v>IRAP relativa ad attività di libera professione (intramoenia)</v>
          </cell>
          <cell r="J976" t="str">
            <v>YA0040</v>
          </cell>
          <cell r="K976"/>
          <cell r="L976"/>
          <cell r="M976">
            <v>0</v>
          </cell>
          <cell r="N976">
            <v>0</v>
          </cell>
        </row>
        <row r="977">
          <cell r="H977" t="str">
            <v>400400000000000</v>
          </cell>
          <cell r="I977" t="str">
            <v>IRAP relativa ad attività commerciale</v>
          </cell>
          <cell r="J977" t="str">
            <v>YA0050</v>
          </cell>
          <cell r="K977"/>
          <cell r="L977"/>
          <cell r="M977">
            <v>0</v>
          </cell>
          <cell r="N977">
            <v>0</v>
          </cell>
        </row>
        <row r="978">
          <cell r="H978">
            <v>0</v>
          </cell>
          <cell r="I978" t="str">
            <v>IRES</v>
          </cell>
          <cell r="J978" t="str">
            <v>YA0060</v>
          </cell>
          <cell r="K978"/>
          <cell r="L978"/>
          <cell r="M978">
            <v>0</v>
          </cell>
          <cell r="N978">
            <v>0</v>
          </cell>
        </row>
        <row r="979">
          <cell r="H979" t="str">
            <v>405100000000000</v>
          </cell>
          <cell r="I979" t="str">
            <v>IRES su attività istituzionale</v>
          </cell>
          <cell r="J979" t="str">
            <v>YA0070</v>
          </cell>
          <cell r="K979"/>
          <cell r="L979"/>
          <cell r="M979">
            <v>0</v>
          </cell>
          <cell r="N979">
            <v>0</v>
          </cell>
        </row>
        <row r="980">
          <cell r="H980" t="str">
            <v>405200000000000</v>
          </cell>
          <cell r="I980" t="str">
            <v>IRES su attività commerciale</v>
          </cell>
          <cell r="J980" t="str">
            <v>YA0080</v>
          </cell>
          <cell r="K980"/>
          <cell r="L980"/>
          <cell r="M980">
            <v>0</v>
          </cell>
          <cell r="N980">
            <v>0</v>
          </cell>
        </row>
        <row r="981">
          <cell r="H981" t="str">
            <v>410000000000000</v>
          </cell>
          <cell r="I981" t="str">
            <v>Accantonamento a F.do Imposte (Accertamenti, condoni, ecc.)</v>
          </cell>
          <cell r="J981" t="str">
            <v>YA0090</v>
          </cell>
          <cell r="K981"/>
          <cell r="L981"/>
          <cell r="M981">
            <v>0</v>
          </cell>
          <cell r="N981">
            <v>0</v>
          </cell>
        </row>
      </sheetData>
      <sheetData sheetId="3">
        <row r="1">
          <cell r="H1" t="str">
            <v>Nuovo conto bilancio</v>
          </cell>
          <cell r="I1" t="str">
            <v xml:space="preserve"> VOCE MODELLO CE</v>
          </cell>
          <cell r="J1" t="str">
            <v>CODICE VOCE CE Ministeriale</v>
          </cell>
          <cell r="K1" t="str">
            <v>TIPO CONTO</v>
          </cell>
          <cell r="L1" t="str">
            <v>III REPORT 30.09.2023</v>
          </cell>
          <cell r="M1" t="str">
            <v>PREVENTIVO 2025</v>
          </cell>
        </row>
        <row r="3">
          <cell r="I3" t="str">
            <v>Contributi in c/esercizio</v>
          </cell>
          <cell r="J3" t="str">
            <v>AA0010</v>
          </cell>
        </row>
        <row r="4">
          <cell r="I4" t="str">
            <v>Contributi da Regione o Prov. Aut. per quota F.S. regionale</v>
          </cell>
          <cell r="J4" t="str">
            <v>AA0020</v>
          </cell>
        </row>
        <row r="5">
          <cell r="I5" t="str">
            <v>da Regione o Prov. Aut. per quota F.S. regionale indistinto</v>
          </cell>
          <cell r="J5" t="str">
            <v>AA0030</v>
          </cell>
        </row>
        <row r="6">
          <cell r="H6" t="str">
            <v>600100100100000</v>
          </cell>
          <cell r="I6" t="str">
            <v>Finanziamento indistinto</v>
          </cell>
          <cell r="J6" t="str">
            <v>AA0031</v>
          </cell>
          <cell r="L6">
            <v>0</v>
          </cell>
          <cell r="M6">
            <v>22035486</v>
          </cell>
        </row>
        <row r="7">
          <cell r="H7" t="str">
            <v>600100100200000</v>
          </cell>
          <cell r="I7" t="str">
            <v>Finanziamento indistinto finalizzato da Regione</v>
          </cell>
          <cell r="J7" t="str">
            <v>AA0032</v>
          </cell>
          <cell r="L7">
            <v>0</v>
          </cell>
          <cell r="M7">
            <v>18741154</v>
          </cell>
        </row>
        <row r="8">
          <cell r="H8">
            <v>0</v>
          </cell>
          <cell r="I8" t="str">
            <v>Funzioni</v>
          </cell>
          <cell r="J8" t="str">
            <v>AA0033</v>
          </cell>
          <cell r="L8">
            <v>0</v>
          </cell>
          <cell r="M8">
            <v>0</v>
          </cell>
        </row>
        <row r="9">
          <cell r="H9" t="str">
            <v>600100100301000</v>
          </cell>
          <cell r="I9" t="str">
            <v>Funzioni Pronto Soccorso</v>
          </cell>
          <cell r="J9" t="str">
            <v>AA0034</v>
          </cell>
          <cell r="L9">
            <v>0</v>
          </cell>
          <cell r="M9">
            <v>0</v>
          </cell>
        </row>
        <row r="10">
          <cell r="H10" t="str">
            <v>600100100302000</v>
          </cell>
          <cell r="I10" t="str">
            <v>Funzioni Altro</v>
          </cell>
          <cell r="J10" t="str">
            <v>AA0035</v>
          </cell>
          <cell r="L10">
            <v>0</v>
          </cell>
          <cell r="M10">
            <v>2781000</v>
          </cell>
        </row>
        <row r="11">
          <cell r="H11" t="str">
            <v>600100100400000</v>
          </cell>
          <cell r="I11" t="str">
            <v>Quota finalizzata per il Piano aziendale di cui all'art. 1, comma 528, L. 208/2015</v>
          </cell>
          <cell r="J11" t="str">
            <v>AA0036</v>
          </cell>
          <cell r="L11">
            <v>0</v>
          </cell>
          <cell r="M11">
            <v>0</v>
          </cell>
        </row>
        <row r="12">
          <cell r="H12">
            <v>0</v>
          </cell>
          <cell r="I12" t="str">
            <v>da Regione o Prov. Aut. per quota F.S. regionale vincolato</v>
          </cell>
          <cell r="J12" t="str">
            <v>AA0040</v>
          </cell>
          <cell r="L12">
            <v>0</v>
          </cell>
          <cell r="M12">
            <v>0</v>
          </cell>
        </row>
        <row r="13">
          <cell r="H13" t="str">
            <v>600100200000000</v>
          </cell>
          <cell r="I13" t="str">
            <v>Altri contributi da FS regionale vincolati</v>
          </cell>
          <cell r="L13">
            <v>0</v>
          </cell>
          <cell r="M13">
            <v>0</v>
          </cell>
        </row>
        <row r="14">
          <cell r="H14">
            <v>0</v>
          </cell>
          <cell r="I14" t="str">
            <v>Contributi c/esercizio (extra fondo)</v>
          </cell>
          <cell r="J14" t="str">
            <v>AA0050</v>
          </cell>
          <cell r="L14">
            <v>0</v>
          </cell>
          <cell r="M14">
            <v>0</v>
          </cell>
        </row>
        <row r="15">
          <cell r="H15">
            <v>0</v>
          </cell>
          <cell r="I15" t="str">
            <v xml:space="preserve">da Regione o Prov. Aut. (extra fondo) </v>
          </cell>
          <cell r="J15" t="str">
            <v>AA0060</v>
          </cell>
          <cell r="L15">
            <v>0</v>
          </cell>
          <cell r="M15">
            <v>0</v>
          </cell>
        </row>
        <row r="16">
          <cell r="H16">
            <v>0</v>
          </cell>
          <cell r="I16" t="str">
            <v>Contributi da Regione o Prov. Aut. (extra fondo) vincolati</v>
          </cell>
          <cell r="J16" t="str">
            <v>AA0070</v>
          </cell>
          <cell r="L16">
            <v>0</v>
          </cell>
          <cell r="M16">
            <v>0</v>
          </cell>
        </row>
        <row r="17">
          <cell r="H17" t="str">
            <v>600200100101000</v>
          </cell>
          <cell r="I17" t="str">
            <v>Contributi per anziani non autosufficienti</v>
          </cell>
          <cell r="L17">
            <v>0</v>
          </cell>
          <cell r="M17">
            <v>0</v>
          </cell>
        </row>
        <row r="18">
          <cell r="H18" t="str">
            <v>600200100102000</v>
          </cell>
          <cell r="I18" t="str">
            <v>Contributi da Regione per attività sociale</v>
          </cell>
          <cell r="L18">
            <v>0</v>
          </cell>
          <cell r="M18">
            <v>0</v>
          </cell>
        </row>
        <row r="19">
          <cell r="H19" t="str">
            <v>600200100103000</v>
          </cell>
          <cell r="I19" t="str">
            <v>Contributi da Regione o Prov. Aut. (extra fondo) vincolati a progetti europei</v>
          </cell>
          <cell r="L19">
            <v>0</v>
          </cell>
          <cell r="M19">
            <v>0</v>
          </cell>
        </row>
        <row r="20">
          <cell r="H20" t="str">
            <v>600200100104000</v>
          </cell>
          <cell r="I20" t="str">
            <v>Contributi da Regione o Prov. Aut. (extra fondo) - vincolati a progetti ministeriali</v>
          </cell>
          <cell r="L20">
            <v>0</v>
          </cell>
          <cell r="M20">
            <v>0</v>
          </cell>
        </row>
        <row r="21">
          <cell r="H21" t="str">
            <v>600200100108000</v>
          </cell>
          <cell r="I21" t="str">
            <v>Altri contributi da Regione o Prov. Aut. (extra fondo) vincolati - sanità</v>
          </cell>
          <cell r="L21">
            <v>0</v>
          </cell>
          <cell r="M21">
            <v>6858000</v>
          </cell>
        </row>
        <row r="22">
          <cell r="H22" t="str">
            <v>600200100109000</v>
          </cell>
          <cell r="I22" t="str">
            <v>Altri contributi da Regione o Prov. Aut. (extra fondo) vincolati - sociale</v>
          </cell>
          <cell r="L22">
            <v>0</v>
          </cell>
          <cell r="M22">
            <v>0</v>
          </cell>
        </row>
        <row r="23">
          <cell r="H23" t="str">
            <v>600200100200000</v>
          </cell>
          <cell r="I23" t="str">
            <v>Contributi da Regione o Prov. Aut. (extra fondo) - Risorse aggiuntive da bilancio regionale a titolo di copertura LEA</v>
          </cell>
          <cell r="J23" t="str">
            <v>AA0080</v>
          </cell>
          <cell r="L23">
            <v>0</v>
          </cell>
          <cell r="M23">
            <v>0</v>
          </cell>
        </row>
        <row r="24">
          <cell r="H24" t="str">
            <v>600200100300000</v>
          </cell>
          <cell r="I24" t="str">
            <v>Contributi da Regione o Prov. Aut. (extra fondo) - Risorse aggiuntive da bilancio regionale a titolo di copertura extra LEA</v>
          </cell>
          <cell r="J24" t="str">
            <v>AA0090</v>
          </cell>
          <cell r="L24">
            <v>0</v>
          </cell>
          <cell r="M24">
            <v>0</v>
          </cell>
        </row>
        <row r="25">
          <cell r="H25" t="str">
            <v>600200100400000</v>
          </cell>
          <cell r="I25" t="str">
            <v>Contributi da Regione o Prov. Aut. (extra fondo) - Altro</v>
          </cell>
          <cell r="J25" t="str">
            <v>AA0100</v>
          </cell>
          <cell r="L25">
            <v>0</v>
          </cell>
          <cell r="M25">
            <v>0</v>
          </cell>
        </row>
        <row r="26">
          <cell r="H26">
            <v>0</v>
          </cell>
          <cell r="I26" t="str">
            <v xml:space="preserve">Contributi da Aziende sanitarie pubbliche della Regione o Prov. Aut. (extra fondo) </v>
          </cell>
          <cell r="J26" t="str">
            <v>AA0110</v>
          </cell>
          <cell r="L26">
            <v>0</v>
          </cell>
          <cell r="M26">
            <v>0</v>
          </cell>
        </row>
        <row r="27">
          <cell r="H27" t="str">
            <v>600200200100000</v>
          </cell>
          <cell r="I27" t="str">
            <v>Contributi da Aziende sanitarie pubbliche della Regione o Prov. Aut. (extra fondo) vincolati</v>
          </cell>
          <cell r="J27" t="str">
            <v>AA0120</v>
          </cell>
          <cell r="K27" t="str">
            <v>R</v>
          </cell>
          <cell r="L27">
            <v>0</v>
          </cell>
          <cell r="M27">
            <v>0</v>
          </cell>
        </row>
        <row r="28">
          <cell r="H28" t="str">
            <v>600200200200000</v>
          </cell>
          <cell r="I28" t="str">
            <v>Contributi da Aziende sanitarie pubbliche della Regione o Prov. Aut. (extra fondo) altro</v>
          </cell>
          <cell r="J28" t="str">
            <v>AA0130</v>
          </cell>
          <cell r="K28" t="str">
            <v>R</v>
          </cell>
          <cell r="L28">
            <v>0</v>
          </cell>
          <cell r="M28">
            <v>0</v>
          </cell>
        </row>
        <row r="29">
          <cell r="H29">
            <v>0</v>
          </cell>
          <cell r="I29" t="str">
            <v xml:space="preserve">Contributi da Ministero della Salute e da altri soggetti pubblici (extra fondo) </v>
          </cell>
          <cell r="J29" t="str">
            <v>AA0140</v>
          </cell>
          <cell r="L29">
            <v>0</v>
          </cell>
          <cell r="M29">
            <v>0</v>
          </cell>
        </row>
        <row r="30">
          <cell r="H30" t="str">
            <v>600200300050000</v>
          </cell>
          <cell r="I30" t="str">
            <v xml:space="preserve">Contributi da Ministero della Salute  (extra fondo) </v>
          </cell>
          <cell r="J30" t="str">
            <v>AA0141</v>
          </cell>
          <cell r="L30">
            <v>0</v>
          </cell>
          <cell r="M30">
            <v>942395.15000000014</v>
          </cell>
        </row>
        <row r="31">
          <cell r="H31">
            <v>0</v>
          </cell>
          <cell r="I31" t="str">
            <v>Contributi da altri soggetti pubblici (extra fondo) vincolati</v>
          </cell>
          <cell r="J31" t="str">
            <v>AA0150</v>
          </cell>
          <cell r="L31">
            <v>0</v>
          </cell>
          <cell r="M31">
            <v>0</v>
          </cell>
        </row>
        <row r="32">
          <cell r="H32" t="str">
            <v>600200300101000</v>
          </cell>
          <cell r="I32" t="str">
            <v>Da Ministero dell'Università</v>
          </cell>
          <cell r="L32">
            <v>0</v>
          </cell>
          <cell r="M32">
            <v>0</v>
          </cell>
        </row>
        <row r="33">
          <cell r="H33" t="str">
            <v>600200300102000</v>
          </cell>
          <cell r="I33" t="str">
            <v>Da comuni per attività sanitaria</v>
          </cell>
          <cell r="L33">
            <v>0</v>
          </cell>
          <cell r="M33">
            <v>0</v>
          </cell>
        </row>
        <row r="34">
          <cell r="H34" t="str">
            <v>600200300103000</v>
          </cell>
          <cell r="I34" t="str">
            <v>Da comuni per attività socio assistenziale territoriale delegata</v>
          </cell>
          <cell r="L34">
            <v>0</v>
          </cell>
          <cell r="M34">
            <v>0</v>
          </cell>
        </row>
        <row r="35">
          <cell r="H35" t="str">
            <v>600200300104000</v>
          </cell>
          <cell r="I35" t="str">
            <v>Da Provincia</v>
          </cell>
          <cell r="L35">
            <v>0</v>
          </cell>
          <cell r="M35">
            <v>0</v>
          </cell>
        </row>
        <row r="36">
          <cell r="H36" t="str">
            <v>600200300108000</v>
          </cell>
          <cell r="I36" t="str">
            <v>Altri contributi da altri soggetti pubblici (extra fondo) vincolati - attività sanitaria</v>
          </cell>
          <cell r="L36">
            <v>0</v>
          </cell>
          <cell r="M36">
            <v>0</v>
          </cell>
        </row>
        <row r="37">
          <cell r="H37" t="str">
            <v>600200300109000</v>
          </cell>
          <cell r="I37" t="str">
            <v>Altri contributi da altri soggetti pubblici (extra fondo) vincolati - attività socio assistenziale territoriale delegata</v>
          </cell>
          <cell r="L37">
            <v>0</v>
          </cell>
          <cell r="M37">
            <v>0</v>
          </cell>
        </row>
        <row r="38">
          <cell r="H38">
            <v>0</v>
          </cell>
          <cell r="I38" t="str">
            <v>Contributi da altri soggetti pubblici (extra fondo) L. 210/92</v>
          </cell>
          <cell r="J38" t="str">
            <v>AA0160</v>
          </cell>
          <cell r="L38">
            <v>0</v>
          </cell>
          <cell r="M38">
            <v>0</v>
          </cell>
        </row>
        <row r="39">
          <cell r="H39" t="str">
            <v>600200300300000</v>
          </cell>
          <cell r="I39" t="str">
            <v>Contributi da altri soggetti pubblici (extra fondo) altro</v>
          </cell>
          <cell r="J39" t="str">
            <v>AA0170</v>
          </cell>
          <cell r="L39">
            <v>0</v>
          </cell>
          <cell r="M39">
            <v>0</v>
          </cell>
        </row>
        <row r="40">
          <cell r="H40" t="str">
            <v>600200300400000</v>
          </cell>
          <cell r="I40" t="str">
            <v>Contibuti da altri soggetti pubblici (extra fondo) - in attuazione dell’art.79, comma 1 sexies lettera c), del D.L. 112/2008, convertito con legge 133/2008 e della legge 23 dicembre 2009 n. 191</v>
          </cell>
          <cell r="J40" t="str">
            <v>AA0171</v>
          </cell>
          <cell r="L40">
            <v>0</v>
          </cell>
          <cell r="M40">
            <v>0</v>
          </cell>
        </row>
        <row r="41">
          <cell r="H41">
            <v>0</v>
          </cell>
          <cell r="I41" t="str">
            <v>Contributi c/esercizio per ricerca</v>
          </cell>
          <cell r="J41" t="str">
            <v>AA0180</v>
          </cell>
          <cell r="L41">
            <v>0</v>
          </cell>
          <cell r="M41">
            <v>0</v>
          </cell>
        </row>
        <row r="42">
          <cell r="H42" t="str">
            <v>600300100000000</v>
          </cell>
          <cell r="I42" t="str">
            <v>Contributi da Ministero della Salute per ricerca corrente</v>
          </cell>
          <cell r="J42" t="str">
            <v>AA0190</v>
          </cell>
          <cell r="L42">
            <v>0</v>
          </cell>
          <cell r="M42">
            <v>0</v>
          </cell>
        </row>
        <row r="43">
          <cell r="H43" t="str">
            <v>600300200000000</v>
          </cell>
          <cell r="I43" t="str">
            <v>Contributi da Ministero della Salute per ricerca finalizzata</v>
          </cell>
          <cell r="J43" t="str">
            <v>AA0200</v>
          </cell>
          <cell r="L43">
            <v>0</v>
          </cell>
          <cell r="M43">
            <v>0</v>
          </cell>
        </row>
        <row r="44">
          <cell r="H44">
            <v>0</v>
          </cell>
          <cell r="I44" t="str">
            <v>Contributi da Regione ed altri soggetti pubblici per ricerca</v>
          </cell>
          <cell r="J44" t="str">
            <v>AA0210</v>
          </cell>
          <cell r="L44">
            <v>0</v>
          </cell>
          <cell r="M44">
            <v>0</v>
          </cell>
        </row>
        <row r="45">
          <cell r="H45" t="str">
            <v>600300300100000</v>
          </cell>
          <cell r="I45" t="str">
            <v>Ricerca da Regione</v>
          </cell>
          <cell r="L45">
            <v>0</v>
          </cell>
          <cell r="M45">
            <v>0</v>
          </cell>
        </row>
        <row r="46">
          <cell r="H46" t="str">
            <v>600300300900000</v>
          </cell>
          <cell r="I46" t="str">
            <v>Ricerca da altri</v>
          </cell>
          <cell r="L46">
            <v>0</v>
          </cell>
          <cell r="M46">
            <v>0</v>
          </cell>
        </row>
        <row r="47">
          <cell r="H47" t="str">
            <v>600300400000000</v>
          </cell>
          <cell r="I47" t="str">
            <v>Contributi da privati per ricerca</v>
          </cell>
          <cell r="J47" t="str">
            <v>AA0220</v>
          </cell>
          <cell r="L47">
            <v>0</v>
          </cell>
          <cell r="M47">
            <v>0</v>
          </cell>
        </row>
        <row r="48">
          <cell r="H48" t="str">
            <v>600400000000000</v>
          </cell>
          <cell r="I48" t="str">
            <v>Contributi c/esercizio da privati</v>
          </cell>
          <cell r="J48" t="str">
            <v>AA0230</v>
          </cell>
          <cell r="L48">
            <v>0</v>
          </cell>
          <cell r="M48">
            <v>0</v>
          </cell>
        </row>
        <row r="49">
          <cell r="H49">
            <v>0</v>
          </cell>
          <cell r="I49" t="str">
            <v>Rettifica contributi c/esercizio per destinazione ad investimenti</v>
          </cell>
          <cell r="J49" t="str">
            <v>AA0240</v>
          </cell>
          <cell r="L49">
            <v>0</v>
          </cell>
          <cell r="M49">
            <v>0</v>
          </cell>
        </row>
        <row r="50">
          <cell r="H50" t="str">
            <v>610100000000000</v>
          </cell>
          <cell r="I50" t="str">
            <v>Rettifica contributi in c/esercizio per destinazione ad investimenti - da Regione o Prov. Aut. per quota F.S. regionale</v>
          </cell>
          <cell r="J50" t="str">
            <v>AA0250</v>
          </cell>
          <cell r="L50">
            <v>0</v>
          </cell>
          <cell r="M50">
            <v>0</v>
          </cell>
        </row>
        <row r="51">
          <cell r="H51" t="str">
            <v>610200000000000</v>
          </cell>
          <cell r="I51" t="str">
            <v>Rettifica contributi in c/esercizio per destinazione ad investimenti - altri contributi</v>
          </cell>
          <cell r="J51" t="str">
            <v>AA0260</v>
          </cell>
          <cell r="L51">
            <v>0</v>
          </cell>
          <cell r="M51">
            <v>0</v>
          </cell>
        </row>
        <row r="52">
          <cell r="H52">
            <v>0</v>
          </cell>
          <cell r="I52" t="str">
            <v>Utilizzo fondi per quote inutilizzate contributi finalizzati e vincolati di esercizi precedenti</v>
          </cell>
          <cell r="J52" t="str">
            <v>AA0270</v>
          </cell>
          <cell r="L52">
            <v>0</v>
          </cell>
          <cell r="M52">
            <v>0</v>
          </cell>
        </row>
        <row r="53">
          <cell r="H53" t="str">
            <v>620050000000000</v>
          </cell>
          <cell r="I53" t="str">
            <v>Utilizzo fondi per quote inutilizzate contributi di esercizi precedenti da Regione o Prov. Aut. per quota F.S. regionale indistinto finalizzato</v>
          </cell>
          <cell r="J53" t="str">
            <v>AA0271</v>
          </cell>
          <cell r="L53">
            <v>0</v>
          </cell>
          <cell r="M53">
            <v>0</v>
          </cell>
        </row>
        <row r="54">
          <cell r="H54" t="str">
            <v>620100000000000</v>
          </cell>
          <cell r="I54" t="str">
            <v>Utilizzo fondi per quote inutilizzate contributi di esercizi precedenti da Regione o Prov. Aut. per quota F.S. regionale vincolato</v>
          </cell>
          <cell r="J54" t="str">
            <v>AA0280</v>
          </cell>
          <cell r="L54">
            <v>0</v>
          </cell>
          <cell r="M54">
            <v>0</v>
          </cell>
        </row>
        <row r="55">
          <cell r="H55" t="str">
            <v>620200000000000</v>
          </cell>
          <cell r="I55" t="str">
            <v>Utilizzo fondi per quote inutilizzate contributi di esercizi precedenti da soggetti pubblici (extra fondo) vincolati</v>
          </cell>
          <cell r="J55" t="str">
            <v>AA0290</v>
          </cell>
          <cell r="L55">
            <v>0</v>
          </cell>
          <cell r="M55">
            <v>0</v>
          </cell>
        </row>
        <row r="56">
          <cell r="H56" t="str">
            <v>620300000000000</v>
          </cell>
          <cell r="I56" t="str">
            <v>Utilizzo fondi per quote inutilizzate contributi di esercizi precedenti per ricerca</v>
          </cell>
          <cell r="J56" t="str">
            <v>AA0300</v>
          </cell>
          <cell r="L56">
            <v>0</v>
          </cell>
          <cell r="M56">
            <v>0</v>
          </cell>
        </row>
        <row r="57">
          <cell r="H57" t="str">
            <v>620400000000000</v>
          </cell>
          <cell r="I57" t="str">
            <v>Utilizzo fondi per quote inutilizzate contributi vincolati di esercizi precedenti da privati</v>
          </cell>
          <cell r="J57" t="str">
            <v>AA0310</v>
          </cell>
          <cell r="L57">
            <v>0</v>
          </cell>
          <cell r="M57">
            <v>0</v>
          </cell>
        </row>
        <row r="58">
          <cell r="H58">
            <v>0</v>
          </cell>
          <cell r="I58" t="str">
            <v>Ricavi per prestazioni sanitarie e sociosanitarie a rilevanza sanitaria</v>
          </cell>
          <cell r="J58" t="str">
            <v>AA320</v>
          </cell>
          <cell r="L58">
            <v>0</v>
          </cell>
          <cell r="M58">
            <v>0</v>
          </cell>
        </row>
        <row r="59">
          <cell r="H59">
            <v>0</v>
          </cell>
          <cell r="I59" t="str">
            <v xml:space="preserve">Ricavi per prestazioni sanitarie e sociosanitarie a rilevanza sanitaria erogate a soggetti pubblici </v>
          </cell>
          <cell r="J59" t="str">
            <v>AA0330</v>
          </cell>
          <cell r="L59">
            <v>0</v>
          </cell>
          <cell r="M59">
            <v>0</v>
          </cell>
        </row>
        <row r="60">
          <cell r="H60">
            <v>0</v>
          </cell>
          <cell r="I60" t="str">
            <v>Ricavi per prestaz. sanitarie  e sociosanitarie a rilevanza sanitaria erogate ad Aziende sanitarie pubbliche della Regione</v>
          </cell>
          <cell r="J60" t="str">
            <v>AA0340</v>
          </cell>
          <cell r="K60" t="str">
            <v>R</v>
          </cell>
          <cell r="L60">
            <v>0</v>
          </cell>
          <cell r="M60">
            <v>0</v>
          </cell>
        </row>
        <row r="61">
          <cell r="H61">
            <v>0</v>
          </cell>
          <cell r="I61" t="str">
            <v>Prestazioni di ricovero</v>
          </cell>
          <cell r="J61" t="str">
            <v>AA0350</v>
          </cell>
          <cell r="K61" t="str">
            <v>R</v>
          </cell>
          <cell r="L61">
            <v>0</v>
          </cell>
          <cell r="M61">
            <v>0</v>
          </cell>
        </row>
        <row r="62">
          <cell r="H62" t="str">
            <v>630100100101000</v>
          </cell>
          <cell r="I62" t="str">
            <v>Rimborso per prestazioni in regime di ricovero (DRG)</v>
          </cell>
          <cell r="K62" t="str">
            <v>R</v>
          </cell>
          <cell r="L62">
            <v>0</v>
          </cell>
          <cell r="M62">
            <v>0</v>
          </cell>
        </row>
        <row r="63">
          <cell r="H63" t="str">
            <v>630100100102000</v>
          </cell>
          <cell r="I63" t="str">
            <v>Rimborso per prestazioni fatturate in regime di ricovero</v>
          </cell>
          <cell r="K63" t="str">
            <v>R</v>
          </cell>
          <cell r="L63">
            <v>0</v>
          </cell>
          <cell r="M63">
            <v>0</v>
          </cell>
        </row>
        <row r="64">
          <cell r="H64">
            <v>0</v>
          </cell>
          <cell r="I64" t="str">
            <v>Prestazioni di specialistica ambulatoriale</v>
          </cell>
          <cell r="J64" t="str">
            <v>AA0360</v>
          </cell>
          <cell r="K64" t="str">
            <v>R</v>
          </cell>
          <cell r="L64">
            <v>0</v>
          </cell>
          <cell r="M64">
            <v>0</v>
          </cell>
        </row>
        <row r="65">
          <cell r="H65" t="str">
            <v>630100100201000</v>
          </cell>
          <cell r="I65" t="str">
            <v>Rimborso per prestazioni ambulatoriali e diagnostiche</v>
          </cell>
          <cell r="K65" t="str">
            <v>R</v>
          </cell>
          <cell r="L65">
            <v>0</v>
          </cell>
          <cell r="M65">
            <v>0</v>
          </cell>
        </row>
        <row r="66">
          <cell r="H66" t="str">
            <v>630100100202000</v>
          </cell>
          <cell r="I66" t="str">
            <v>Rimborso per prestazioni ambulatoriali e diagnostiche fatturate</v>
          </cell>
          <cell r="K66" t="str">
            <v>R</v>
          </cell>
          <cell r="L66">
            <v>0</v>
          </cell>
          <cell r="M66">
            <v>0</v>
          </cell>
        </row>
        <row r="67">
          <cell r="H67" t="str">
            <v>630100100250000</v>
          </cell>
          <cell r="I67" t="str">
            <v>Prestazioni di pronto soccorso non seguite da ricovero</v>
          </cell>
          <cell r="J67" t="str">
            <v>AA0361</v>
          </cell>
          <cell r="K67" t="str">
            <v>R</v>
          </cell>
          <cell r="L67">
            <v>0</v>
          </cell>
          <cell r="M67">
            <v>0</v>
          </cell>
        </row>
        <row r="68">
          <cell r="H68" t="str">
            <v>630100100300000</v>
          </cell>
          <cell r="I68" t="str">
            <v>Prestazioni di psichiatria residenziale e semiresidenziale</v>
          </cell>
          <cell r="J68" t="str">
            <v>AA0370</v>
          </cell>
          <cell r="K68" t="str">
            <v>R</v>
          </cell>
          <cell r="L68">
            <v>0</v>
          </cell>
          <cell r="M68">
            <v>0</v>
          </cell>
        </row>
        <row r="69">
          <cell r="H69" t="str">
            <v>630100100400000</v>
          </cell>
          <cell r="I69" t="str">
            <v>Prestazioni di File F</v>
          </cell>
          <cell r="J69" t="str">
            <v>AA0380</v>
          </cell>
          <cell r="K69" t="str">
            <v>R</v>
          </cell>
          <cell r="L69">
            <v>0</v>
          </cell>
          <cell r="M69">
            <v>0</v>
          </cell>
        </row>
        <row r="70">
          <cell r="H70" t="str">
            <v>630100100500000</v>
          </cell>
          <cell r="I70" t="str">
            <v>Prestazioni servizi MMG, PLS, Contin. assistenziale</v>
          </cell>
          <cell r="J70" t="str">
            <v>AA0390</v>
          </cell>
          <cell r="K70" t="str">
            <v>R</v>
          </cell>
          <cell r="L70">
            <v>0</v>
          </cell>
          <cell r="M70">
            <v>0</v>
          </cell>
        </row>
        <row r="71">
          <cell r="H71" t="str">
            <v>630100100600000</v>
          </cell>
          <cell r="I71" t="str">
            <v>Prestazioni servizi farmaceutica convenzionata</v>
          </cell>
          <cell r="J71" t="str">
            <v>AA0400</v>
          </cell>
          <cell r="K71" t="str">
            <v>R</v>
          </cell>
          <cell r="L71">
            <v>0</v>
          </cell>
          <cell r="M71">
            <v>0</v>
          </cell>
        </row>
        <row r="72">
          <cell r="H72" t="str">
            <v>630100100700000</v>
          </cell>
          <cell r="I72" t="str">
            <v>Prestazioni termali</v>
          </cell>
          <cell r="J72" t="str">
            <v>AA0410</v>
          </cell>
          <cell r="K72" t="str">
            <v>R</v>
          </cell>
          <cell r="L72">
            <v>0</v>
          </cell>
          <cell r="M72">
            <v>0</v>
          </cell>
        </row>
        <row r="73">
          <cell r="H73" t="str">
            <v>630100100800000</v>
          </cell>
          <cell r="I73" t="str">
            <v>Prestazioni trasporto ambulanze ed elisoccorso</v>
          </cell>
          <cell r="J73" t="str">
            <v>AA0420</v>
          </cell>
          <cell r="K73" t="str">
            <v>R</v>
          </cell>
          <cell r="L73">
            <v>0</v>
          </cell>
          <cell r="M73">
            <v>0</v>
          </cell>
        </row>
        <row r="74">
          <cell r="H74" t="str">
            <v>630100100810000</v>
          </cell>
          <cell r="I74" t="str">
            <v>Prestazioni assistenza integrativa</v>
          </cell>
          <cell r="J74" t="str">
            <v>AA0421</v>
          </cell>
          <cell r="K74" t="str">
            <v>R</v>
          </cell>
          <cell r="L74">
            <v>0</v>
          </cell>
          <cell r="M74">
            <v>0</v>
          </cell>
        </row>
        <row r="75">
          <cell r="H75" t="str">
            <v>630100100820000</v>
          </cell>
          <cell r="I75" t="str">
            <v>Prestazioni assistenza protesica</v>
          </cell>
          <cell r="J75" t="str">
            <v>AA0422</v>
          </cell>
          <cell r="K75" t="str">
            <v>R</v>
          </cell>
          <cell r="L75">
            <v>0</v>
          </cell>
          <cell r="M75">
            <v>0</v>
          </cell>
        </row>
        <row r="76">
          <cell r="H76" t="str">
            <v>630100100830000</v>
          </cell>
          <cell r="I76" t="str">
            <v>Prestazioni assistenza riabilitativa extraospedaliera</v>
          </cell>
          <cell r="J76" t="str">
            <v>AA0423</v>
          </cell>
          <cell r="K76" t="str">
            <v>R</v>
          </cell>
          <cell r="L76">
            <v>0</v>
          </cell>
          <cell r="M76">
            <v>0</v>
          </cell>
        </row>
        <row r="77">
          <cell r="H77" t="str">
            <v>630100100840000</v>
          </cell>
          <cell r="I77" t="str">
            <v>Ricavi per cessione di emocomponenti e cellule staminali</v>
          </cell>
          <cell r="J77" t="str">
            <v>AA0424</v>
          </cell>
          <cell r="K77" t="str">
            <v>R</v>
          </cell>
          <cell r="L77">
            <v>0</v>
          </cell>
          <cell r="M77">
            <v>0</v>
          </cell>
        </row>
        <row r="78">
          <cell r="H78" t="str">
            <v>630100100850000</v>
          </cell>
          <cell r="I78" t="str">
            <v>Prestazioni assistenza domiciliare integrata (ADI)</v>
          </cell>
          <cell r="J78" t="str">
            <v>AA0425</v>
          </cell>
          <cell r="K78" t="str">
            <v>R</v>
          </cell>
          <cell r="L78">
            <v>0</v>
          </cell>
          <cell r="M78">
            <v>0</v>
          </cell>
        </row>
        <row r="79">
          <cell r="H79">
            <v>0</v>
          </cell>
          <cell r="I79" t="str">
            <v xml:space="preserve">Altre prestazioni sanitarie e socio-sanitarie a rilevanza sanitaria </v>
          </cell>
          <cell r="J79" t="str">
            <v>AA0430</v>
          </cell>
          <cell r="K79" t="str">
            <v>R</v>
          </cell>
          <cell r="L79">
            <v>0</v>
          </cell>
          <cell r="M79">
            <v>0</v>
          </cell>
        </row>
        <row r="80">
          <cell r="H80" t="str">
            <v>630100100911000</v>
          </cell>
          <cell r="I80" t="str">
            <v>Consulenze sanitarie</v>
          </cell>
          <cell r="K80" t="str">
            <v>R</v>
          </cell>
          <cell r="L80">
            <v>0</v>
          </cell>
          <cell r="M80">
            <v>0</v>
          </cell>
        </row>
        <row r="81">
          <cell r="H81" t="str">
            <v>630100100909000</v>
          </cell>
          <cell r="I81" t="str">
            <v xml:space="preserve">Altre prestazioni sanitarie e socio-sanitarie a rilevanza sanitaria </v>
          </cell>
          <cell r="K81" t="str">
            <v>R</v>
          </cell>
          <cell r="L81">
            <v>0</v>
          </cell>
          <cell r="M81">
            <v>0</v>
          </cell>
        </row>
        <row r="82">
          <cell r="H82" t="str">
            <v>630100200000000</v>
          </cell>
          <cell r="I82" t="str">
            <v xml:space="preserve">Ricavi per prestaz. sanitarie e sociosanitarie a rilevanza sanitaria erogate ad altri soggetti pubblici </v>
          </cell>
          <cell r="J82" t="str">
            <v>AA0440</v>
          </cell>
          <cell r="L82">
            <v>0</v>
          </cell>
          <cell r="M82">
            <v>0</v>
          </cell>
        </row>
        <row r="83">
          <cell r="H83">
            <v>0</v>
          </cell>
          <cell r="I83" t="str">
            <v>Ricavi per prestaz. sanitarie e sociosanitarie a rilevanza sanitaria erogate a soggetti pubblici Extraregione</v>
          </cell>
          <cell r="J83" t="str">
            <v>AA0450</v>
          </cell>
          <cell r="L83">
            <v>0</v>
          </cell>
          <cell r="M83">
            <v>0</v>
          </cell>
        </row>
        <row r="84">
          <cell r="H84">
            <v>0</v>
          </cell>
          <cell r="I84" t="str">
            <v>Prestazioni di ricovero</v>
          </cell>
          <cell r="J84" t="str">
            <v>AA0460</v>
          </cell>
          <cell r="K84" t="str">
            <v>S</v>
          </cell>
          <cell r="L84">
            <v>0</v>
          </cell>
          <cell r="M84">
            <v>0</v>
          </cell>
        </row>
        <row r="85">
          <cell r="H85" t="str">
            <v>630100300100000</v>
          </cell>
          <cell r="I85" t="str">
            <v>Rimborso per prestazioni in regime di ricovero in compensazione</v>
          </cell>
          <cell r="K85" t="str">
            <v>S</v>
          </cell>
          <cell r="L85">
            <v>0</v>
          </cell>
          <cell r="M85">
            <v>0</v>
          </cell>
        </row>
        <row r="86">
          <cell r="H86" t="str">
            <v>630100300652020</v>
          </cell>
          <cell r="I86" t="str">
            <v>Rimborso per prestazioni fatturate in regime di ricovero</v>
          </cell>
          <cell r="K86" t="str">
            <v>S</v>
          </cell>
          <cell r="L86">
            <v>0</v>
          </cell>
          <cell r="M86">
            <v>0</v>
          </cell>
        </row>
        <row r="87">
          <cell r="H87">
            <v>0</v>
          </cell>
          <cell r="I87" t="str">
            <v>Prestazioni ambulatoriali</v>
          </cell>
          <cell r="J87" t="str">
            <v>AA0470</v>
          </cell>
          <cell r="K87" t="str">
            <v>S</v>
          </cell>
          <cell r="L87">
            <v>0</v>
          </cell>
          <cell r="M87">
            <v>0</v>
          </cell>
        </row>
        <row r="88">
          <cell r="H88" t="str">
            <v>630100300150000</v>
          </cell>
          <cell r="I88" t="str">
            <v>Rimborso per prestazioni ambulatoriali e diagnostiche in compensazione</v>
          </cell>
          <cell r="K88" t="str">
            <v>S</v>
          </cell>
          <cell r="L88">
            <v>0</v>
          </cell>
          <cell r="M88">
            <v>0</v>
          </cell>
        </row>
        <row r="89">
          <cell r="H89" t="str">
            <v>630100300652030</v>
          </cell>
          <cell r="I89" t="str">
            <v>Rimborso per prestazioni ambulatoriali e diagnostiche fatturate</v>
          </cell>
          <cell r="K89" t="str">
            <v>S</v>
          </cell>
          <cell r="L89">
            <v>0</v>
          </cell>
          <cell r="M89">
            <v>0</v>
          </cell>
        </row>
        <row r="90">
          <cell r="H90" t="str">
            <v>630100300160000</v>
          </cell>
          <cell r="I90" t="str">
            <v>Prestazioni pronto soccorso non seguite da ricovero</v>
          </cell>
          <cell r="J90" t="str">
            <v>AA0471</v>
          </cell>
          <cell r="K90" t="str">
            <v>S</v>
          </cell>
          <cell r="L90">
            <v>0</v>
          </cell>
          <cell r="M90">
            <v>0</v>
          </cell>
        </row>
        <row r="91">
          <cell r="H91" t="str">
            <v>630100300200000</v>
          </cell>
          <cell r="I91" t="str">
            <v>Prestazioni di psichiatria non soggetta a compensazione (resid. e semiresid.)</v>
          </cell>
          <cell r="J91" t="str">
            <v>AA0480</v>
          </cell>
          <cell r="K91" t="str">
            <v>SS</v>
          </cell>
          <cell r="L91">
            <v>0</v>
          </cell>
          <cell r="M91">
            <v>0</v>
          </cell>
        </row>
        <row r="92">
          <cell r="H92" t="str">
            <v>630100300250000</v>
          </cell>
          <cell r="I92" t="str">
            <v>Prestazioni di File F</v>
          </cell>
          <cell r="J92" t="str">
            <v>AA0490</v>
          </cell>
          <cell r="K92" t="str">
            <v>S</v>
          </cell>
          <cell r="L92">
            <v>0</v>
          </cell>
          <cell r="M92">
            <v>0</v>
          </cell>
        </row>
        <row r="93">
          <cell r="H93" t="str">
            <v>630100300300000</v>
          </cell>
          <cell r="I93" t="str">
            <v>Prestazioni servizi MMG, PLS, Contin. assistenziale Extraregione</v>
          </cell>
          <cell r="J93" t="str">
            <v>AA0500</v>
          </cell>
          <cell r="K93" t="str">
            <v>S</v>
          </cell>
          <cell r="L93">
            <v>0</v>
          </cell>
          <cell r="M93">
            <v>0</v>
          </cell>
        </row>
        <row r="94">
          <cell r="H94" t="str">
            <v>630100300350000</v>
          </cell>
          <cell r="I94" t="str">
            <v>Prestazioni servizi farmaceutica convenzionata Extraregione</v>
          </cell>
          <cell r="J94" t="str">
            <v>AA0510</v>
          </cell>
          <cell r="K94" t="str">
            <v>S</v>
          </cell>
          <cell r="L94">
            <v>0</v>
          </cell>
          <cell r="M94">
            <v>0</v>
          </cell>
        </row>
        <row r="95">
          <cell r="H95" t="str">
            <v>630100300400000</v>
          </cell>
          <cell r="I95" t="str">
            <v>Prestazioni termali Extraregione</v>
          </cell>
          <cell r="J95" t="str">
            <v>AA0520</v>
          </cell>
          <cell r="K95" t="str">
            <v>S</v>
          </cell>
          <cell r="L95">
            <v>0</v>
          </cell>
          <cell r="M95">
            <v>0</v>
          </cell>
        </row>
        <row r="96">
          <cell r="H96" t="str">
            <v>630100300450000</v>
          </cell>
          <cell r="I96" t="str">
            <v>Prestazioni trasporto ambulanze ed elisoccorso Extraregione</v>
          </cell>
          <cell r="J96" t="str">
            <v>AA0530</v>
          </cell>
          <cell r="K96" t="str">
            <v>S</v>
          </cell>
          <cell r="L96">
            <v>0</v>
          </cell>
          <cell r="M96">
            <v>0</v>
          </cell>
        </row>
        <row r="97">
          <cell r="H97" t="str">
            <v>630100300510000</v>
          </cell>
          <cell r="I97" t="str">
            <v>Prestazioni assistenza integrativa da pubblico (extraregione)</v>
          </cell>
          <cell r="J97" t="str">
            <v>AA0541</v>
          </cell>
          <cell r="K97" t="str">
            <v>SS</v>
          </cell>
          <cell r="L97">
            <v>0</v>
          </cell>
          <cell r="M97">
            <v>0</v>
          </cell>
        </row>
        <row r="98">
          <cell r="H98" t="str">
            <v>630100300520000</v>
          </cell>
          <cell r="I98" t="str">
            <v>Prestazioni assistenza protesica da pubblico (extraregione)</v>
          </cell>
          <cell r="J98" t="str">
            <v>AA0542</v>
          </cell>
          <cell r="K98" t="str">
            <v>SS</v>
          </cell>
          <cell r="L98">
            <v>0</v>
          </cell>
          <cell r="M98">
            <v>0</v>
          </cell>
        </row>
        <row r="99">
          <cell r="H99" t="str">
            <v>630100300550000</v>
          </cell>
          <cell r="I99" t="str">
            <v>Ricavi per cessione di emocomponenti e cellule staminali Extraregione</v>
          </cell>
          <cell r="J99" t="str">
            <v>AA0550</v>
          </cell>
          <cell r="K99" t="str">
            <v>S</v>
          </cell>
          <cell r="L99">
            <v>0</v>
          </cell>
          <cell r="M99">
            <v>0</v>
          </cell>
        </row>
        <row r="100">
          <cell r="H100" t="str">
            <v>630100300600000</v>
          </cell>
          <cell r="I100" t="str">
            <v>Ricavi GSA per differenziale saldo mobilità interregionale</v>
          </cell>
          <cell r="J100" t="str">
            <v>AA0560</v>
          </cell>
          <cell r="K100" t="str">
            <v>S</v>
          </cell>
          <cell r="L100">
            <v>0</v>
          </cell>
          <cell r="M100">
            <v>0</v>
          </cell>
        </row>
        <row r="101">
          <cell r="H101">
            <v>0</v>
          </cell>
          <cell r="I101" t="str">
            <v>Altre prestazioni sanitarie e sociosanitarie a rilevanza sanitaria erogate a soggetti pubblici Extraregione</v>
          </cell>
          <cell r="J101" t="str">
            <v>AA0561</v>
          </cell>
          <cell r="K101" t="str">
            <v>S</v>
          </cell>
          <cell r="L101">
            <v>0</v>
          </cell>
          <cell r="M101">
            <v>0</v>
          </cell>
        </row>
        <row r="102">
          <cell r="H102">
            <v>0</v>
          </cell>
          <cell r="I102" t="str">
            <v>Altre prestazioni sanitarie e sociosanitarie a rilevanza sanitaria non soggette a compensazione Extraregione</v>
          </cell>
          <cell r="J102" t="str">
            <v>AA0570</v>
          </cell>
          <cell r="K102" t="str">
            <v>SS</v>
          </cell>
          <cell r="L102">
            <v>0</v>
          </cell>
          <cell r="M102">
            <v>0</v>
          </cell>
        </row>
        <row r="103">
          <cell r="H103" t="str">
            <v>630100300651000</v>
          </cell>
          <cell r="I103" t="str">
            <v>Prestazioni di assistenza riabilitativa non soggette a compensazione Extraregione</v>
          </cell>
          <cell r="J103" t="str">
            <v>AA0580</v>
          </cell>
          <cell r="K103" t="str">
            <v>SS</v>
          </cell>
          <cell r="L103">
            <v>0</v>
          </cell>
          <cell r="M103">
            <v>0</v>
          </cell>
        </row>
        <row r="104">
          <cell r="H104">
            <v>0</v>
          </cell>
          <cell r="I104" t="str">
            <v>Altre prestazioni sanitarie e socio-sanitarie a rilevanza sanitaria non soggette a compensazione Extraregione</v>
          </cell>
          <cell r="J104" t="str">
            <v>AA0590</v>
          </cell>
          <cell r="K104" t="str">
            <v>SS</v>
          </cell>
          <cell r="L104">
            <v>0</v>
          </cell>
          <cell r="M104">
            <v>0</v>
          </cell>
        </row>
        <row r="105">
          <cell r="H105" t="str">
            <v>630100300652010</v>
          </cell>
          <cell r="I105" t="str">
            <v>Consulenze sanitarie</v>
          </cell>
          <cell r="K105" t="str">
            <v>SS</v>
          </cell>
          <cell r="L105">
            <v>0</v>
          </cell>
          <cell r="M105">
            <v>0</v>
          </cell>
        </row>
        <row r="106">
          <cell r="H106" t="str">
            <v>630100300652040</v>
          </cell>
          <cell r="I106" t="str">
            <v>Altre prestazioni sanitarie e socio-sanitarie a rilevanza sanitaria non soggette a compensazione Extraregione</v>
          </cell>
          <cell r="K106" t="str">
            <v>SS</v>
          </cell>
          <cell r="L106">
            <v>0</v>
          </cell>
          <cell r="M106">
            <v>0</v>
          </cell>
        </row>
        <row r="107">
          <cell r="H107" t="str">
            <v>630100300700000</v>
          </cell>
          <cell r="I107" t="str">
            <v>Altre prestazioni sanitarie a rilevanza sanitaria - Mobilità attiva Internazionale</v>
          </cell>
          <cell r="J107" t="str">
            <v>AA0600</v>
          </cell>
          <cell r="L107">
            <v>0</v>
          </cell>
          <cell r="M107">
            <v>0</v>
          </cell>
        </row>
        <row r="108">
          <cell r="H108">
            <v>0</v>
          </cell>
          <cell r="I108" t="str">
            <v>Altre prestazioni sanitarie a rilevanza sanitaria - Mobilità attiva Internazionale rilevata dalle AO, AOU, IRCCS.</v>
          </cell>
          <cell r="J108" t="str">
            <v>AA0601</v>
          </cell>
          <cell r="K108" t="str">
            <v>R</v>
          </cell>
          <cell r="L108">
            <v>0</v>
          </cell>
          <cell r="M108">
            <v>0</v>
          </cell>
        </row>
        <row r="109">
          <cell r="H109">
            <v>0</v>
          </cell>
          <cell r="I109" t="str">
            <v>Altre prestazioni sanitarie e sociosanitarie a rilevanza sanitaria ad Aziende sanitarie e casse mutua estera - (fatturate direttamente)</v>
          </cell>
          <cell r="J109" t="str">
            <v>AA0602</v>
          </cell>
          <cell r="K109" t="str">
            <v>SS</v>
          </cell>
          <cell r="L109">
            <v>0</v>
          </cell>
          <cell r="M109">
            <v>0</v>
          </cell>
        </row>
        <row r="110">
          <cell r="H110">
            <v>0</v>
          </cell>
          <cell r="I110" t="str">
            <v>Ricavi per prestazioni sanitarie e sociosanitarie a rilevanza sanitaria erogate da privati v/residenti Extraregione in compensazione (mobilità attiva)</v>
          </cell>
          <cell r="J110" t="str">
            <v>AA0610</v>
          </cell>
          <cell r="K110" t="str">
            <v>S</v>
          </cell>
          <cell r="L110">
            <v>0</v>
          </cell>
          <cell r="M110">
            <v>0</v>
          </cell>
        </row>
        <row r="111">
          <cell r="H111" t="str">
            <v>630200100000000</v>
          </cell>
          <cell r="I111" t="str">
            <v>Prestazioni di ricovero da priv. Extraregione in compensazione (mobilità attiva)</v>
          </cell>
          <cell r="J111" t="str">
            <v>AA0620</v>
          </cell>
          <cell r="K111" t="str">
            <v>S</v>
          </cell>
          <cell r="L111">
            <v>0</v>
          </cell>
          <cell r="M111">
            <v>0</v>
          </cell>
        </row>
        <row r="112">
          <cell r="H112" t="str">
            <v>630200200000000</v>
          </cell>
          <cell r="I112" t="str">
            <v>Prestazioni ambulatoriali da priv. Extraregione in compensazione  (mobilità attiva)</v>
          </cell>
          <cell r="J112" t="str">
            <v>AA0630</v>
          </cell>
          <cell r="K112" t="str">
            <v>S</v>
          </cell>
          <cell r="L112">
            <v>0</v>
          </cell>
          <cell r="M112">
            <v>0</v>
          </cell>
        </row>
        <row r="113">
          <cell r="H113" t="str">
            <v>630200250000000</v>
          </cell>
          <cell r="I113" t="str">
            <v>Prestazioni  di pronto soccorso non segute da ricovero da priv. Extraregione in compensazione  (mobilità attiva)</v>
          </cell>
          <cell r="J113" t="str">
            <v>AA0631</v>
          </cell>
          <cell r="K113" t="str">
            <v>S</v>
          </cell>
          <cell r="L113">
            <v>0</v>
          </cell>
          <cell r="M113">
            <v>0</v>
          </cell>
        </row>
        <row r="114">
          <cell r="H114" t="str">
            <v>630200300000000</v>
          </cell>
          <cell r="I114" t="str">
            <v>Prestazioni di File F da priv. Extraregione in compensazione (mobilità attiva)</v>
          </cell>
          <cell r="J114" t="str">
            <v>AA0640</v>
          </cell>
          <cell r="K114" t="str">
            <v>S</v>
          </cell>
          <cell r="L114">
            <v>0</v>
          </cell>
          <cell r="M114">
            <v>0</v>
          </cell>
        </row>
        <row r="115">
          <cell r="H115" t="str">
            <v>630200400000000</v>
          </cell>
          <cell r="I115" t="str">
            <v>Altre prestazioni sanitarie e sociosanitarie a rilevanza sanitaria erogate da privati v/residenti Extraregione in compensazione (mobilità attiva)</v>
          </cell>
          <cell r="J115" t="str">
            <v>AA0650</v>
          </cell>
          <cell r="K115" t="str">
            <v>S</v>
          </cell>
          <cell r="L115">
            <v>0</v>
          </cell>
          <cell r="M115">
            <v>0</v>
          </cell>
        </row>
        <row r="116">
          <cell r="H116">
            <v>0</v>
          </cell>
          <cell r="I116" t="str">
            <v xml:space="preserve">Ricavi per prestazioni sanitarie e sociosanitarie a rilevanza sanitaria erogate a privati </v>
          </cell>
          <cell r="J116" t="str">
            <v>AA0660</v>
          </cell>
          <cell r="L116">
            <v>0</v>
          </cell>
          <cell r="M116">
            <v>0</v>
          </cell>
        </row>
        <row r="117">
          <cell r="H117">
            <v>0</v>
          </cell>
          <cell r="I117" t="str">
            <v>Prestazioni di natura ospedaliera:</v>
          </cell>
          <cell r="L117">
            <v>0</v>
          </cell>
          <cell r="M117">
            <v>0</v>
          </cell>
        </row>
        <row r="118">
          <cell r="H118" t="str">
            <v>630300100100000</v>
          </cell>
          <cell r="I118" t="str">
            <v>Prestazioni di ricovero</v>
          </cell>
          <cell r="L118">
            <v>0</v>
          </cell>
          <cell r="M118">
            <v>0</v>
          </cell>
        </row>
        <row r="119">
          <cell r="H119" t="str">
            <v>630300100200000</v>
          </cell>
          <cell r="I119" t="str">
            <v>Retta accompagnatori</v>
          </cell>
          <cell r="L119">
            <v>0</v>
          </cell>
          <cell r="M119">
            <v>0</v>
          </cell>
        </row>
        <row r="120">
          <cell r="H120" t="str">
            <v>630300100300000</v>
          </cell>
          <cell r="I120" t="str">
            <v>Maggiorazione per scelta medico specialista</v>
          </cell>
          <cell r="L120">
            <v>0</v>
          </cell>
          <cell r="M120">
            <v>0</v>
          </cell>
        </row>
        <row r="121">
          <cell r="H121" t="str">
            <v>630300100400000</v>
          </cell>
          <cell r="I121" t="str">
            <v>Prestazioni ambulatoriali</v>
          </cell>
          <cell r="L121">
            <v>0</v>
          </cell>
          <cell r="M121">
            <v>0</v>
          </cell>
        </row>
        <row r="122">
          <cell r="H122" t="str">
            <v>630300100500000</v>
          </cell>
          <cell r="I122" t="str">
            <v>Servizio di Pronto Soccorso</v>
          </cell>
          <cell r="L122">
            <v>0</v>
          </cell>
          <cell r="M122">
            <v>0</v>
          </cell>
        </row>
        <row r="123">
          <cell r="H123" t="str">
            <v>630300100600000</v>
          </cell>
          <cell r="I123" t="str">
            <v xml:space="preserve">Trasporti in ambulanza </v>
          </cell>
          <cell r="L123">
            <v>0</v>
          </cell>
          <cell r="M123">
            <v>0</v>
          </cell>
        </row>
        <row r="124">
          <cell r="H124" t="str">
            <v>630300100900000</v>
          </cell>
          <cell r="I124" t="str">
            <v>Altre prestazioni di natura ospedaliera</v>
          </cell>
          <cell r="L124">
            <v>0</v>
          </cell>
          <cell r="M124">
            <v>0</v>
          </cell>
        </row>
        <row r="125">
          <cell r="H125">
            <v>0</v>
          </cell>
          <cell r="I125" t="str">
            <v>Prestazioni di natura territoriale:</v>
          </cell>
          <cell r="L125">
            <v>0</v>
          </cell>
          <cell r="M125">
            <v>0</v>
          </cell>
        </row>
        <row r="126">
          <cell r="H126" t="str">
            <v>630300200100000</v>
          </cell>
          <cell r="I126" t="str">
            <v>Rette R.S.A.</v>
          </cell>
          <cell r="L126">
            <v>0</v>
          </cell>
          <cell r="M126">
            <v>0</v>
          </cell>
        </row>
        <row r="127">
          <cell r="H127" t="str">
            <v>630300200150000</v>
          </cell>
          <cell r="I127" t="str">
            <v>Rette case di riposo</v>
          </cell>
          <cell r="L127">
            <v>0</v>
          </cell>
          <cell r="M127">
            <v>0</v>
          </cell>
        </row>
        <row r="128">
          <cell r="H128" t="str">
            <v>630300200200000</v>
          </cell>
          <cell r="I128" t="str">
            <v>Servizio Medicina del lavoro</v>
          </cell>
          <cell r="L128">
            <v>0</v>
          </cell>
          <cell r="M128">
            <v>0</v>
          </cell>
        </row>
        <row r="129">
          <cell r="H129" t="str">
            <v>630300200250000</v>
          </cell>
          <cell r="I129" t="str">
            <v>Servizio Prevenzione e Sicurezza Ambienti di lavoro</v>
          </cell>
          <cell r="L129">
            <v>0</v>
          </cell>
          <cell r="M129">
            <v>0</v>
          </cell>
        </row>
        <row r="130">
          <cell r="H130" t="str">
            <v>630300200300000</v>
          </cell>
          <cell r="I130" t="str">
            <v>Servizio Igiene e Sanità pubblica</v>
          </cell>
          <cell r="L130">
            <v>0</v>
          </cell>
          <cell r="M130">
            <v>0</v>
          </cell>
        </row>
        <row r="131">
          <cell r="H131" t="str">
            <v>630300200350000</v>
          </cell>
          <cell r="I131" t="str">
            <v>Servizio Igiene dell'abitato e dell'abitazione</v>
          </cell>
          <cell r="L131">
            <v>0</v>
          </cell>
          <cell r="M131">
            <v>0</v>
          </cell>
        </row>
        <row r="132">
          <cell r="H132" t="str">
            <v>630300200400000</v>
          </cell>
          <cell r="I132" t="str">
            <v>Servizio Igiene degli alimenti</v>
          </cell>
          <cell r="L132">
            <v>0</v>
          </cell>
          <cell r="M132">
            <v>0</v>
          </cell>
        </row>
        <row r="133">
          <cell r="H133" t="str">
            <v>630300200450000</v>
          </cell>
          <cell r="I133" t="str">
            <v>Servizio Disinfezioni, disinfestazioni, derattizzazioni</v>
          </cell>
          <cell r="L133">
            <v>0</v>
          </cell>
          <cell r="M133">
            <v>0</v>
          </cell>
        </row>
        <row r="134">
          <cell r="H134" t="str">
            <v>630300200500000</v>
          </cell>
          <cell r="I134" t="str">
            <v>Servizio Impiantistico antinfortunistico</v>
          </cell>
          <cell r="L134">
            <v>0</v>
          </cell>
          <cell r="M134">
            <v>0</v>
          </cell>
        </row>
        <row r="135">
          <cell r="H135" t="str">
            <v>630300200550000</v>
          </cell>
          <cell r="I135" t="str">
            <v>Servizio Fisico ambientale</v>
          </cell>
          <cell r="L135">
            <v>0</v>
          </cell>
          <cell r="M135">
            <v>0</v>
          </cell>
        </row>
        <row r="136">
          <cell r="H136" t="str">
            <v>630300200600000</v>
          </cell>
          <cell r="I136" t="str">
            <v>Diritti veterinari</v>
          </cell>
          <cell r="L136">
            <v>0</v>
          </cell>
          <cell r="M136">
            <v>0</v>
          </cell>
        </row>
        <row r="137">
          <cell r="H137" t="str">
            <v>630300200650000</v>
          </cell>
          <cell r="I137" t="str">
            <v>Sanzioni amministrative</v>
          </cell>
          <cell r="L137">
            <v>0</v>
          </cell>
          <cell r="M137">
            <v>0</v>
          </cell>
        </row>
        <row r="138">
          <cell r="H138" t="str">
            <v>630300200700000</v>
          </cell>
          <cell r="I138" t="str">
            <v>Sanzioni amministrative sul lavoro</v>
          </cell>
          <cell r="L138">
            <v>0</v>
          </cell>
          <cell r="M138">
            <v>0</v>
          </cell>
        </row>
        <row r="139">
          <cell r="H139" t="str">
            <v>630300200750000</v>
          </cell>
          <cell r="I139" t="str">
            <v>Servizio medicina legale: visite mediche e certificazioni</v>
          </cell>
          <cell r="L139">
            <v>0</v>
          </cell>
          <cell r="M139">
            <v>0</v>
          </cell>
        </row>
        <row r="140">
          <cell r="H140">
            <v>0</v>
          </cell>
          <cell r="I140" t="str">
            <v>Servizio medicina legale: visite med fiscali lav. dipendenti:</v>
          </cell>
          <cell r="L140">
            <v>0</v>
          </cell>
          <cell r="M140">
            <v>0</v>
          </cell>
        </row>
        <row r="141">
          <cell r="H141" t="str">
            <v>630300200801000</v>
          </cell>
          <cell r="I141" t="str">
            <v>dipendenti pubblici</v>
          </cell>
          <cell r="L141">
            <v>0</v>
          </cell>
          <cell r="M141">
            <v>0</v>
          </cell>
        </row>
        <row r="142">
          <cell r="H142" t="str">
            <v>630300200802000</v>
          </cell>
          <cell r="I142" t="str">
            <v>dipendenti privati</v>
          </cell>
          <cell r="L142">
            <v>0</v>
          </cell>
          <cell r="M142">
            <v>0</v>
          </cell>
        </row>
        <row r="143">
          <cell r="H143" t="str">
            <v>630300200900000</v>
          </cell>
          <cell r="I143" t="str">
            <v>Altre prestazioni di natura territoriale</v>
          </cell>
          <cell r="L143">
            <v>0</v>
          </cell>
          <cell r="M143">
            <v>0</v>
          </cell>
        </row>
        <row r="144">
          <cell r="H144" t="str">
            <v>630300300000000</v>
          </cell>
          <cell r="I144" t="str">
            <v>Prestazioni amministrative e gestionali</v>
          </cell>
          <cell r="L144">
            <v>0</v>
          </cell>
          <cell r="M144">
            <v>0</v>
          </cell>
        </row>
        <row r="145">
          <cell r="H145" t="str">
            <v>630300400000000</v>
          </cell>
          <cell r="I145" t="str">
            <v>Consulenze</v>
          </cell>
          <cell r="L145">
            <v>0</v>
          </cell>
          <cell r="M145">
            <v>0</v>
          </cell>
        </row>
        <row r="146">
          <cell r="H146" t="str">
            <v>630300500000000</v>
          </cell>
          <cell r="I146" t="str">
            <v>Diritti per rilascio certificati, cartelle cliniche e fotocopie</v>
          </cell>
          <cell r="L146">
            <v>0</v>
          </cell>
          <cell r="M146">
            <v>0</v>
          </cell>
        </row>
        <row r="147">
          <cell r="H147" t="str">
            <v>630300600000000</v>
          </cell>
          <cell r="I147" t="str">
            <v>Corrispettivi per diritti sanitari</v>
          </cell>
          <cell r="L147">
            <v>0</v>
          </cell>
          <cell r="M147">
            <v>0</v>
          </cell>
        </row>
        <row r="148">
          <cell r="H148" t="str">
            <v>630300700000000</v>
          </cell>
          <cell r="I148" t="str">
            <v>Sperimentazioni</v>
          </cell>
          <cell r="L148">
            <v>0</v>
          </cell>
          <cell r="M148">
            <v>220000</v>
          </cell>
        </row>
        <row r="149">
          <cell r="H149" t="str">
            <v>630300800000000</v>
          </cell>
          <cell r="I149" t="str">
            <v>Cessione plasma</v>
          </cell>
          <cell r="L149">
            <v>0</v>
          </cell>
          <cell r="M149">
            <v>0</v>
          </cell>
        </row>
        <row r="150">
          <cell r="H150">
            <v>0</v>
          </cell>
          <cell r="I150" t="str">
            <v>Altri proventi e ricavi diversi:</v>
          </cell>
          <cell r="L150">
            <v>0</v>
          </cell>
          <cell r="M150">
            <v>0</v>
          </cell>
        </row>
        <row r="151">
          <cell r="H151" t="str">
            <v>630300900100000</v>
          </cell>
          <cell r="I151" t="str">
            <v>Ricavi c/transitorio</v>
          </cell>
          <cell r="L151">
            <v>0</v>
          </cell>
          <cell r="M151">
            <v>0</v>
          </cell>
        </row>
        <row r="152">
          <cell r="H152" t="str">
            <v>630300900900000</v>
          </cell>
          <cell r="I152" t="str">
            <v>Altri proventi e ricavi diversi</v>
          </cell>
          <cell r="L152">
            <v>0</v>
          </cell>
          <cell r="M152">
            <v>0</v>
          </cell>
        </row>
        <row r="153">
          <cell r="H153">
            <v>0</v>
          </cell>
          <cell r="I153" t="str">
            <v>Ricavi per prestazioni sanitarie erogate in regime di intramoenia</v>
          </cell>
          <cell r="L153">
            <v>0</v>
          </cell>
          <cell r="M153">
            <v>0</v>
          </cell>
        </row>
        <row r="154">
          <cell r="H154" t="str">
            <v>630400100000000</v>
          </cell>
          <cell r="I154" t="str">
            <v>Ricavi per prestazioni sanitarie intramoenia - Area ospedaliera</v>
          </cell>
          <cell r="J154" t="str">
            <v>AA0680</v>
          </cell>
          <cell r="L154">
            <v>0</v>
          </cell>
          <cell r="M154">
            <v>0</v>
          </cell>
        </row>
        <row r="155">
          <cell r="H155" t="str">
            <v>630400200000000</v>
          </cell>
          <cell r="I155" t="str">
            <v>Ricavi per prestazioni sanitarie intramoenia - Area specialistica</v>
          </cell>
          <cell r="J155" t="str">
            <v>AA0690</v>
          </cell>
          <cell r="L155">
            <v>0</v>
          </cell>
          <cell r="M155">
            <v>0</v>
          </cell>
        </row>
        <row r="156">
          <cell r="H156" t="str">
            <v>630400300000000</v>
          </cell>
          <cell r="I156" t="str">
            <v>Ricavi per prestazioni sanitarie intramoenia - Area sanità pubblica</v>
          </cell>
          <cell r="J156" t="str">
            <v>AA0700</v>
          </cell>
          <cell r="L156">
            <v>0</v>
          </cell>
          <cell r="M156">
            <v>0</v>
          </cell>
        </row>
        <row r="157">
          <cell r="H157" t="str">
            <v>630400400000000</v>
          </cell>
          <cell r="I157" t="str">
            <v>Ricavi per prestazioni sanitarie intramoenia - Consulenze (ex art. 55 c.1 lett. c), d) ed ex art. 57-58)</v>
          </cell>
          <cell r="J157" t="str">
            <v>AA0710</v>
          </cell>
          <cell r="L157">
            <v>0</v>
          </cell>
          <cell r="M157">
            <v>0</v>
          </cell>
        </row>
        <row r="158">
          <cell r="H158" t="str">
            <v>630400500000000</v>
          </cell>
          <cell r="I158" t="str">
            <v>Ricavi per prestazioni sanitarie intramoenia - Consulenze (ex art. 55 c.1 lett. c), d) ed ex art. 57-58) (Aziende sanitarie pubbliche della Regione)</v>
          </cell>
          <cell r="J158" t="str">
            <v>AA0720</v>
          </cell>
          <cell r="K158" t="str">
            <v>R</v>
          </cell>
          <cell r="L158">
            <v>0</v>
          </cell>
          <cell r="M158">
            <v>0</v>
          </cell>
        </row>
        <row r="159">
          <cell r="H159" t="str">
            <v>630400600000000</v>
          </cell>
          <cell r="I159" t="str">
            <v>Ricavi per prestazioni sanitarie intramoenia - Altro</v>
          </cell>
          <cell r="J159" t="str">
            <v>AA0730</v>
          </cell>
          <cell r="L159">
            <v>0</v>
          </cell>
          <cell r="M159">
            <v>0</v>
          </cell>
        </row>
        <row r="160">
          <cell r="H160" t="str">
            <v>630400700000000</v>
          </cell>
          <cell r="I160" t="str">
            <v>Ricavi per prestazioni sanitarie intramoenia - Altro (Aziende sanitarie pubbliche della Regione)</v>
          </cell>
          <cell r="J160" t="str">
            <v>AA0740</v>
          </cell>
          <cell r="K160" t="str">
            <v>R</v>
          </cell>
          <cell r="L160">
            <v>0</v>
          </cell>
          <cell r="M160">
            <v>0</v>
          </cell>
        </row>
        <row r="161">
          <cell r="H161">
            <v>0</v>
          </cell>
          <cell r="I161" t="str">
            <v>Concorsi, recuperi e rimborsi</v>
          </cell>
          <cell r="L161">
            <v>0</v>
          </cell>
          <cell r="M161">
            <v>0</v>
          </cell>
        </row>
        <row r="162">
          <cell r="H162" t="str">
            <v>640100000000000</v>
          </cell>
          <cell r="I162" t="str">
            <v>Rimborsi assicurativi</v>
          </cell>
          <cell r="J162" t="str">
            <v>AA0760</v>
          </cell>
          <cell r="L162">
            <v>0</v>
          </cell>
          <cell r="M162">
            <v>0</v>
          </cell>
        </row>
        <row r="163">
          <cell r="H163">
            <v>0</v>
          </cell>
          <cell r="I163" t="str">
            <v>Concorsi, recuperi e rimborsi da Regione</v>
          </cell>
          <cell r="L163">
            <v>0</v>
          </cell>
          <cell r="M163">
            <v>0</v>
          </cell>
        </row>
        <row r="164">
          <cell r="H164" t="str">
            <v>640200100000000</v>
          </cell>
          <cell r="I164" t="str">
            <v>Rimborso degli oneri stipendiali del personale dell'azienda in posizione di comando presso la Regione</v>
          </cell>
          <cell r="J164" t="str">
            <v>AA0780</v>
          </cell>
          <cell r="L164">
            <v>0</v>
          </cell>
          <cell r="M164">
            <v>0</v>
          </cell>
        </row>
        <row r="165">
          <cell r="H165" t="str">
            <v>640200200000000</v>
          </cell>
          <cell r="I165" t="str">
            <v>Altri concorsi, recuperi e rimborsi da parte della Regione</v>
          </cell>
          <cell r="J165" t="str">
            <v>AA0790</v>
          </cell>
          <cell r="L165">
            <v>0</v>
          </cell>
          <cell r="M165">
            <v>0</v>
          </cell>
        </row>
        <row r="166">
          <cell r="H166">
            <v>0</v>
          </cell>
          <cell r="I166" t="str">
            <v>Concorsi, recuperi e rimborsi da Aziende sanitarie pubbliche della Regione</v>
          </cell>
          <cell r="L166">
            <v>0</v>
          </cell>
          <cell r="M166">
            <v>0</v>
          </cell>
        </row>
        <row r="167">
          <cell r="H167" t="str">
            <v>640300100000000</v>
          </cell>
          <cell r="I167" t="str">
            <v>Rimborso degli oneri stipendiali del personale dipendente dell'azienda in posizione di comando presso Aziende sanitarie pubbliche della Regione</v>
          </cell>
          <cell r="J167" t="str">
            <v>AA0810</v>
          </cell>
          <cell r="K167" t="str">
            <v>R</v>
          </cell>
          <cell r="L167">
            <v>0</v>
          </cell>
          <cell r="M167">
            <v>0</v>
          </cell>
        </row>
        <row r="168">
          <cell r="H168" t="str">
            <v>640300200000000</v>
          </cell>
          <cell r="I168" t="str">
            <v>Rimborsi per acquisto beni da parte di Aziende sanitarie pubbliche della Regione</v>
          </cell>
          <cell r="J168" t="str">
            <v>AA0820</v>
          </cell>
          <cell r="K168" t="str">
            <v>R</v>
          </cell>
          <cell r="L168">
            <v>0</v>
          </cell>
          <cell r="M168">
            <v>460934504.64167029</v>
          </cell>
        </row>
        <row r="169">
          <cell r="H169">
            <v>0</v>
          </cell>
          <cell r="I169" t="str">
            <v>Altri concorsi, recuperi e rimborsi da parte di Aziende sanitarie pubbliche della Regione</v>
          </cell>
          <cell r="J169" t="str">
            <v>AA0830</v>
          </cell>
          <cell r="K169" t="str">
            <v>R</v>
          </cell>
          <cell r="L169">
            <v>0</v>
          </cell>
          <cell r="M169">
            <v>0</v>
          </cell>
        </row>
        <row r="170">
          <cell r="H170" t="str">
            <v>640300300100000</v>
          </cell>
          <cell r="I170" t="str">
            <v>Prestazioni amministrative e gestionali</v>
          </cell>
          <cell r="K170" t="str">
            <v>R</v>
          </cell>
          <cell r="L170">
            <v>0</v>
          </cell>
          <cell r="M170">
            <v>8719077</v>
          </cell>
        </row>
        <row r="171">
          <cell r="H171" t="str">
            <v>640300300200000</v>
          </cell>
          <cell r="I171" t="str">
            <v>Consulenze non sanitarie</v>
          </cell>
          <cell r="K171" t="str">
            <v>R</v>
          </cell>
          <cell r="L171">
            <v>0</v>
          </cell>
          <cell r="M171">
            <v>0</v>
          </cell>
        </row>
        <row r="172">
          <cell r="H172" t="str">
            <v>640300300900000</v>
          </cell>
          <cell r="I172" t="str">
            <v>Altri concorsi, recuperi e rimborsi</v>
          </cell>
          <cell r="K172" t="str">
            <v>R</v>
          </cell>
          <cell r="L172">
            <v>0</v>
          </cell>
          <cell r="M172">
            <v>1734800</v>
          </cell>
        </row>
        <row r="173">
          <cell r="H173" t="str">
            <v>640300400000000</v>
          </cell>
          <cell r="I173" t="str">
            <v>Altri concorsi, recuperi e rimborsi da parte della Regione - GSA</v>
          </cell>
          <cell r="J173" t="str">
            <v>AA0831</v>
          </cell>
          <cell r="K173" t="str">
            <v>R</v>
          </cell>
          <cell r="L173">
            <v>0</v>
          </cell>
          <cell r="M173">
            <v>0</v>
          </cell>
        </row>
        <row r="174">
          <cell r="H174">
            <v>0</v>
          </cell>
          <cell r="I174" t="str">
            <v>Concorsi, recuperi e rimborsi da altri soggetti pubblici</v>
          </cell>
          <cell r="J174" t="str">
            <v>AA0840</v>
          </cell>
          <cell r="L174">
            <v>0</v>
          </cell>
          <cell r="M174">
            <v>0</v>
          </cell>
        </row>
        <row r="175">
          <cell r="H175" t="str">
            <v>640400100000000</v>
          </cell>
          <cell r="I175" t="str">
            <v>Rimborso degli oneri stipendiali del personale dipendente dell'azienda in posizione di comando presso altri soggetti pubblici</v>
          </cell>
          <cell r="J175" t="str">
            <v>AA0850</v>
          </cell>
          <cell r="L175">
            <v>0</v>
          </cell>
          <cell r="M175">
            <v>240900</v>
          </cell>
        </row>
        <row r="176">
          <cell r="H176" t="str">
            <v>640400200000000</v>
          </cell>
          <cell r="I176" t="str">
            <v>Rimborsi per acquisto beni da parte di altri soggetti pubblici</v>
          </cell>
          <cell r="J176" t="str">
            <v>AA0860</v>
          </cell>
          <cell r="L176">
            <v>0</v>
          </cell>
          <cell r="M176">
            <v>180000</v>
          </cell>
        </row>
        <row r="177">
          <cell r="H177">
            <v>0</v>
          </cell>
          <cell r="I177" t="str">
            <v>Altri concorsi, recuperi e rimborsi da parte di altri soggetti pubblici</v>
          </cell>
          <cell r="J177" t="str">
            <v>AA0870</v>
          </cell>
          <cell r="L177">
            <v>0</v>
          </cell>
          <cell r="M177">
            <v>0</v>
          </cell>
        </row>
        <row r="178">
          <cell r="H178" t="str">
            <v>640400300100000</v>
          </cell>
          <cell r="I178" t="str">
            <v>Da comuni per integrazione rette in R.S.A.</v>
          </cell>
          <cell r="L178">
            <v>0</v>
          </cell>
          <cell r="M178">
            <v>0</v>
          </cell>
        </row>
        <row r="179">
          <cell r="H179" t="str">
            <v>640400300200000</v>
          </cell>
          <cell r="I179" t="str">
            <v>Da comuni per integrazione rette in attività sociale</v>
          </cell>
          <cell r="L179">
            <v>0</v>
          </cell>
          <cell r="M179">
            <v>0</v>
          </cell>
        </row>
        <row r="180">
          <cell r="H180" t="str">
            <v>640400300300000</v>
          </cell>
          <cell r="I180" t="str">
            <v>Rimborso INAIL infortuni personale dipendente</v>
          </cell>
          <cell r="L180">
            <v>0</v>
          </cell>
          <cell r="M180">
            <v>0</v>
          </cell>
        </row>
        <row r="181">
          <cell r="H181" t="str">
            <v>640400300400000</v>
          </cell>
          <cell r="I181" t="str">
            <v>Prestazioni amministrative e gestionali extra - regionali</v>
          </cell>
          <cell r="L181">
            <v>0</v>
          </cell>
          <cell r="M181">
            <v>0</v>
          </cell>
        </row>
        <row r="182">
          <cell r="H182" t="str">
            <v>640400300500000</v>
          </cell>
          <cell r="I182" t="str">
            <v>Consulenze non sanitarie extra - regionali</v>
          </cell>
          <cell r="L182">
            <v>0</v>
          </cell>
          <cell r="M182">
            <v>0</v>
          </cell>
        </row>
        <row r="183">
          <cell r="H183" t="str">
            <v>640400300900000</v>
          </cell>
          <cell r="I183" t="str">
            <v>Altri concorsi, recuperi e rimborsi da parte di altri soggetti pubblici</v>
          </cell>
          <cell r="L183">
            <v>0</v>
          </cell>
          <cell r="M183">
            <v>0</v>
          </cell>
        </row>
        <row r="184">
          <cell r="H184">
            <v>0</v>
          </cell>
          <cell r="I184" t="str">
            <v>Concorsi, recuperi e rimborsi da privati</v>
          </cell>
          <cell r="J184" t="str">
            <v>AA0880</v>
          </cell>
          <cell r="L184">
            <v>0</v>
          </cell>
          <cell r="M184">
            <v>0</v>
          </cell>
        </row>
        <row r="185">
          <cell r="H185">
            <v>0</v>
          </cell>
          <cell r="I185" t="str">
            <v>Rimborso da aziende farmaceutiche per Pay back</v>
          </cell>
          <cell r="J185" t="str">
            <v>AA0890</v>
          </cell>
          <cell r="L185">
            <v>0</v>
          </cell>
          <cell r="M185">
            <v>0</v>
          </cell>
        </row>
        <row r="186">
          <cell r="H186" t="str">
            <v>640500100200000</v>
          </cell>
          <cell r="I186" t="str">
            <v>Pay-back per il superamento del tetto della spesa farmaceutica territoriale</v>
          </cell>
          <cell r="J186" t="str">
            <v>AA0900</v>
          </cell>
          <cell r="L186">
            <v>0</v>
          </cell>
          <cell r="M186">
            <v>0</v>
          </cell>
        </row>
        <row r="187">
          <cell r="H187" t="str">
            <v>640500100100000</v>
          </cell>
          <cell r="I187" t="str">
            <v>Pay-back per superamento del tetto della spesa farmaceutica ospedaliera</v>
          </cell>
          <cell r="J187" t="str">
            <v>AA0910</v>
          </cell>
          <cell r="L187">
            <v>0</v>
          </cell>
          <cell r="M187">
            <v>0</v>
          </cell>
        </row>
        <row r="188">
          <cell r="H188" t="str">
            <v>640500100300000</v>
          </cell>
          <cell r="I188" t="str">
            <v>Ulteriore Pay-back</v>
          </cell>
          <cell r="J188" t="str">
            <v>AA0920</v>
          </cell>
          <cell r="L188">
            <v>0</v>
          </cell>
          <cell r="M188">
            <v>0</v>
          </cell>
        </row>
        <row r="189">
          <cell r="H189" t="str">
            <v>640500150000000</v>
          </cell>
          <cell r="I189" t="str">
            <v>Rimborso per Pay back sui dispositivi medici</v>
          </cell>
          <cell r="J189" t="str">
            <v>AA0921</v>
          </cell>
          <cell r="L189">
            <v>0</v>
          </cell>
          <cell r="M189">
            <v>0</v>
          </cell>
        </row>
        <row r="190">
          <cell r="H190">
            <v>0</v>
          </cell>
          <cell r="I190" t="str">
            <v>Altri concorsi, recuperi e rimborsi da privati</v>
          </cell>
          <cell r="J190" t="str">
            <v>AA0930</v>
          </cell>
          <cell r="L190">
            <v>0</v>
          </cell>
          <cell r="M190">
            <v>0</v>
          </cell>
        </row>
        <row r="191">
          <cell r="H191" t="str">
            <v>640500200100000</v>
          </cell>
          <cell r="I191" t="str">
            <v>Uso telefono e TV degenti</v>
          </cell>
          <cell r="L191">
            <v>0</v>
          </cell>
          <cell r="M191">
            <v>0</v>
          </cell>
        </row>
        <row r="192">
          <cell r="H192" t="str">
            <v>640500200150000</v>
          </cell>
          <cell r="I192" t="str">
            <v>Da parte del personale nelle spese per vitto, vestiario e alloggio</v>
          </cell>
          <cell r="L192">
            <v>0</v>
          </cell>
          <cell r="M192">
            <v>20000</v>
          </cell>
        </row>
        <row r="193">
          <cell r="H193" t="str">
            <v>640500200200000</v>
          </cell>
          <cell r="I193" t="str">
            <v>Da privati per attività sociale in favore di minori, disabili e altri</v>
          </cell>
          <cell r="L193">
            <v>0</v>
          </cell>
          <cell r="M193">
            <v>0</v>
          </cell>
        </row>
        <row r="194">
          <cell r="H194" t="str">
            <v>640500200250000</v>
          </cell>
          <cell r="I194" t="str">
            <v>Rimborso spese di bollo</v>
          </cell>
          <cell r="L194">
            <v>0</v>
          </cell>
          <cell r="M194">
            <v>23000</v>
          </cell>
        </row>
        <row r="195">
          <cell r="H195" t="str">
            <v>640500200300000</v>
          </cell>
          <cell r="I195" t="str">
            <v>Recupero spese di registrazione</v>
          </cell>
          <cell r="L195">
            <v>0</v>
          </cell>
          <cell r="M195">
            <v>0</v>
          </cell>
        </row>
        <row r="196">
          <cell r="H196" t="str">
            <v>640500200350000</v>
          </cell>
          <cell r="I196" t="str">
            <v>Recupero spese legali</v>
          </cell>
          <cell r="L196">
            <v>0</v>
          </cell>
          <cell r="M196">
            <v>0</v>
          </cell>
        </row>
        <row r="197">
          <cell r="H197" t="str">
            <v>640500200400000</v>
          </cell>
          <cell r="I197" t="str">
            <v>Recupero spese telefoniche</v>
          </cell>
          <cell r="L197">
            <v>0</v>
          </cell>
          <cell r="M197">
            <v>0</v>
          </cell>
        </row>
        <row r="198">
          <cell r="H198" t="str">
            <v>640500200450000</v>
          </cell>
          <cell r="I198" t="str">
            <v>Recupero spese postali</v>
          </cell>
          <cell r="L198">
            <v>0</v>
          </cell>
          <cell r="M198">
            <v>0</v>
          </cell>
        </row>
        <row r="199">
          <cell r="H199" t="str">
            <v>640500200500000</v>
          </cell>
          <cell r="I199" t="str">
            <v>Tasse ammissione concorsi</v>
          </cell>
          <cell r="L199">
            <v>0</v>
          </cell>
          <cell r="M199">
            <v>19000</v>
          </cell>
        </row>
        <row r="200">
          <cell r="H200" t="str">
            <v>640500200550000</v>
          </cell>
          <cell r="I200" t="str">
            <v>Rimborso vitto e alloggio da non dipendenti (per attività sanitaria)</v>
          </cell>
          <cell r="L200">
            <v>0</v>
          </cell>
          <cell r="M200">
            <v>0</v>
          </cell>
        </row>
        <row r="201">
          <cell r="H201" t="str">
            <v>640500200600000</v>
          </cell>
          <cell r="I201" t="str">
            <v>Rimborso spese viaggio e soggiorno su consulenze</v>
          </cell>
          <cell r="L201">
            <v>0</v>
          </cell>
          <cell r="M201">
            <v>0</v>
          </cell>
        </row>
        <row r="202">
          <cell r="H202" t="str">
            <v>640500200650000</v>
          </cell>
          <cell r="I202" t="str">
            <v>Rimborso contributi su consulenze</v>
          </cell>
          <cell r="L202">
            <v>0</v>
          </cell>
          <cell r="M202">
            <v>0</v>
          </cell>
        </row>
        <row r="203">
          <cell r="H203" t="str">
            <v>640500200900000</v>
          </cell>
          <cell r="I203" t="str">
            <v>Altri concorsi, recuperi e rimborsi da privati</v>
          </cell>
          <cell r="L203">
            <v>0</v>
          </cell>
          <cell r="M203">
            <v>25000</v>
          </cell>
        </row>
        <row r="204">
          <cell r="H204">
            <v>0</v>
          </cell>
          <cell r="I204" t="str">
            <v>Compartecipazione alla spesa per prestazioni sanitarie (Ticket)</v>
          </cell>
          <cell r="J204" t="str">
            <v>AA0940</v>
          </cell>
          <cell r="L204">
            <v>0</v>
          </cell>
          <cell r="M204">
            <v>0</v>
          </cell>
        </row>
        <row r="205">
          <cell r="H205" t="str">
            <v>650100000000000</v>
          </cell>
          <cell r="I205" t="str">
            <v>Compartecipazione alla spesa per prestazioni sanitarie - Ticket sulle prestazioni di specialistica ambulatoriale e APA-PAC</v>
          </cell>
          <cell r="J205" t="str">
            <v>AA0950</v>
          </cell>
          <cell r="L205">
            <v>0</v>
          </cell>
          <cell r="M205">
            <v>0</v>
          </cell>
        </row>
        <row r="206">
          <cell r="H206" t="str">
            <v>650200000000000</v>
          </cell>
          <cell r="I206" t="str">
            <v>Compartecipazione alla spesa per prestazioni sanitarie - Ticket sul pronto soccorso</v>
          </cell>
          <cell r="J206" t="str">
            <v>AA0960</v>
          </cell>
          <cell r="L206">
            <v>0</v>
          </cell>
          <cell r="M206">
            <v>0</v>
          </cell>
        </row>
        <row r="207">
          <cell r="H207" t="str">
            <v>650300000000000</v>
          </cell>
          <cell r="I207" t="str">
            <v>Compartecipazione alla spesa per prestazioni sanitarie (Ticket) - Altro</v>
          </cell>
          <cell r="J207" t="str">
            <v>AA0970</v>
          </cell>
          <cell r="L207">
            <v>0</v>
          </cell>
          <cell r="M207">
            <v>0</v>
          </cell>
        </row>
        <row r="208">
          <cell r="H208">
            <v>0</v>
          </cell>
          <cell r="I208" t="str">
            <v>Quota contributi c/capitale imputata all'esercizio</v>
          </cell>
          <cell r="J208" t="str">
            <v>AA0980</v>
          </cell>
          <cell r="L208">
            <v>0</v>
          </cell>
          <cell r="M208">
            <v>0</v>
          </cell>
        </row>
        <row r="209">
          <cell r="H209" t="str">
            <v>660100000000000</v>
          </cell>
          <cell r="I209" t="str">
            <v>Quota imputata all'esercizio dei finanziamenti per investimenti dallo Stato</v>
          </cell>
          <cell r="J209" t="str">
            <v>AA0990</v>
          </cell>
          <cell r="L209">
            <v>0</v>
          </cell>
          <cell r="M209">
            <v>0</v>
          </cell>
        </row>
        <row r="210">
          <cell r="H210" t="str">
            <v>660200000000000</v>
          </cell>
          <cell r="I210" t="str">
            <v xml:space="preserve">Quota imputata all'esercizio dei finanziamenti per investimenti da Regione </v>
          </cell>
          <cell r="J210" t="str">
            <v>AA1000</v>
          </cell>
          <cell r="L210">
            <v>0</v>
          </cell>
          <cell r="M210">
            <v>198605</v>
          </cell>
        </row>
        <row r="211">
          <cell r="H211" t="str">
            <v>660300000000000</v>
          </cell>
          <cell r="I211" t="str">
            <v>Quota imputata all'esercizio dei finanziamenti per beni di prima dotazione</v>
          </cell>
          <cell r="J211" t="str">
            <v>AA1010</v>
          </cell>
          <cell r="L211">
            <v>0</v>
          </cell>
          <cell r="M211">
            <v>0</v>
          </cell>
        </row>
        <row r="212">
          <cell r="H212" t="str">
            <v>660400000000000</v>
          </cell>
          <cell r="I212" t="str">
            <v>Quota imputata all'esercizio dei contributi in c/ esercizio FSR destinati ad investimenti</v>
          </cell>
          <cell r="J212" t="str">
            <v>AA1020</v>
          </cell>
          <cell r="L212">
            <v>0</v>
          </cell>
          <cell r="M212">
            <v>0</v>
          </cell>
        </row>
        <row r="213">
          <cell r="H213" t="str">
            <v>660500000000000</v>
          </cell>
          <cell r="I213" t="str">
            <v>Quota imputata all'esercizio degli altri contributi in c/ esercizio destinati ad investimenti</v>
          </cell>
          <cell r="J213" t="str">
            <v>AA1030</v>
          </cell>
          <cell r="L213">
            <v>0</v>
          </cell>
          <cell r="M213">
            <v>0</v>
          </cell>
        </row>
        <row r="214">
          <cell r="H214" t="str">
            <v>660600000000000</v>
          </cell>
          <cell r="I214" t="str">
            <v>Quota imputata all'esercizio di altre poste del patrimonio netto</v>
          </cell>
          <cell r="J214" t="str">
            <v>AA1040</v>
          </cell>
          <cell r="L214">
            <v>0</v>
          </cell>
          <cell r="M214">
            <v>0</v>
          </cell>
        </row>
        <row r="215">
          <cell r="H215" t="str">
            <v>670000000000000</v>
          </cell>
          <cell r="I215" t="str">
            <v>Incrementi delle immobilizzazioni per lavori interni</v>
          </cell>
          <cell r="J215" t="str">
            <v>AA1050</v>
          </cell>
          <cell r="L215">
            <v>0</v>
          </cell>
          <cell r="M215">
            <v>0</v>
          </cell>
        </row>
        <row r="216">
          <cell r="H216">
            <v>0</v>
          </cell>
          <cell r="I216" t="str">
            <v>Altri ricavi e proventi</v>
          </cell>
          <cell r="J216" t="str">
            <v>AA1060</v>
          </cell>
          <cell r="L216">
            <v>0</v>
          </cell>
          <cell r="M216">
            <v>0</v>
          </cell>
        </row>
        <row r="217">
          <cell r="H217">
            <v>0</v>
          </cell>
          <cell r="I217" t="str">
            <v>Ricavi per prestazioni non sanitarie</v>
          </cell>
          <cell r="J217" t="str">
            <v>AA1070</v>
          </cell>
          <cell r="L217">
            <v>0</v>
          </cell>
          <cell r="M217">
            <v>0</v>
          </cell>
        </row>
        <row r="218">
          <cell r="H218" t="str">
            <v>680100100000000</v>
          </cell>
          <cell r="I218" t="str">
            <v>Differenze alberghiere camere speciali</v>
          </cell>
          <cell r="L218">
            <v>0</v>
          </cell>
          <cell r="M218">
            <v>0</v>
          </cell>
        </row>
        <row r="219">
          <cell r="H219" t="str">
            <v>680100200000000</v>
          </cell>
          <cell r="I219" t="str">
            <v>Cessione liquidi di fissaggio, rottami e materiali diversi</v>
          </cell>
          <cell r="L219">
            <v>0</v>
          </cell>
          <cell r="M219">
            <v>0</v>
          </cell>
        </row>
        <row r="220">
          <cell r="H220" t="str">
            <v>680100900000000</v>
          </cell>
          <cell r="I220" t="str">
            <v>Altri ricavi per prestazioni non sanitarie</v>
          </cell>
          <cell r="L220">
            <v>0</v>
          </cell>
          <cell r="M220">
            <v>0</v>
          </cell>
        </row>
        <row r="221">
          <cell r="H221">
            <v>0</v>
          </cell>
          <cell r="I221" t="str">
            <v>Fitti attivi ed altri proventi da attività immobiliari</v>
          </cell>
          <cell r="J221" t="str">
            <v>AA1080</v>
          </cell>
          <cell r="L221">
            <v>0</v>
          </cell>
          <cell r="M221">
            <v>0</v>
          </cell>
        </row>
        <row r="222">
          <cell r="H222" t="str">
            <v>680200100000000</v>
          </cell>
          <cell r="I222" t="str">
            <v>Rimborso spese condominiali</v>
          </cell>
          <cell r="L222">
            <v>0</v>
          </cell>
          <cell r="M222">
            <v>0</v>
          </cell>
        </row>
        <row r="223">
          <cell r="H223" t="str">
            <v>680200200000000</v>
          </cell>
          <cell r="I223" t="str">
            <v>Locazioni attive</v>
          </cell>
          <cell r="L223">
            <v>0</v>
          </cell>
          <cell r="M223">
            <v>0</v>
          </cell>
        </row>
        <row r="224">
          <cell r="H224" t="str">
            <v>680200900000000</v>
          </cell>
          <cell r="I224" t="str">
            <v>Altri fitti attivi ed altri proventi da attività immobiliari</v>
          </cell>
          <cell r="L224">
            <v>0</v>
          </cell>
          <cell r="M224">
            <v>0</v>
          </cell>
        </row>
        <row r="225">
          <cell r="H225">
            <v>0</v>
          </cell>
          <cell r="I225" t="str">
            <v>Altri proventi diversi</v>
          </cell>
          <cell r="J225" t="str">
            <v>AA1090</v>
          </cell>
          <cell r="L225">
            <v>0</v>
          </cell>
          <cell r="M225">
            <v>0</v>
          </cell>
        </row>
        <row r="226">
          <cell r="H226" t="str">
            <v>680300100000000</v>
          </cell>
          <cell r="I226" t="str">
            <v>Cessione gestione esercizi pubblici e macchine distributrici</v>
          </cell>
          <cell r="L226">
            <v>0</v>
          </cell>
          <cell r="M226">
            <v>0</v>
          </cell>
        </row>
        <row r="227">
          <cell r="H227" t="str">
            <v>680300200000000</v>
          </cell>
          <cell r="I227" t="str">
            <v>Donazioni e lasciti</v>
          </cell>
          <cell r="L227">
            <v>0</v>
          </cell>
          <cell r="M227">
            <v>0</v>
          </cell>
        </row>
        <row r="228">
          <cell r="H228" t="str">
            <v>680300900000000</v>
          </cell>
          <cell r="I228" t="str">
            <v>Altri proventi diversi</v>
          </cell>
          <cell r="L228">
            <v>0</v>
          </cell>
          <cell r="M228">
            <v>0</v>
          </cell>
        </row>
        <row r="229">
          <cell r="H229">
            <v>0</v>
          </cell>
          <cell r="I229" t="str">
            <v>Interessi attivi</v>
          </cell>
          <cell r="J229" t="str">
            <v>CA0010</v>
          </cell>
          <cell r="L229">
            <v>0</v>
          </cell>
          <cell r="M229">
            <v>0</v>
          </cell>
        </row>
        <row r="230">
          <cell r="H230" t="str">
            <v>690100000000000</v>
          </cell>
          <cell r="I230" t="str">
            <v>Interessi attivi su c/tesoreria unica</v>
          </cell>
          <cell r="J230" t="str">
            <v>CA0020</v>
          </cell>
          <cell r="L230">
            <v>0</v>
          </cell>
          <cell r="M230">
            <v>0</v>
          </cell>
        </row>
        <row r="231">
          <cell r="H231">
            <v>0</v>
          </cell>
          <cell r="I231" t="str">
            <v>Interessi attivi su c/c postali e bancari</v>
          </cell>
          <cell r="J231" t="str">
            <v>CA0030</v>
          </cell>
          <cell r="L231">
            <v>0</v>
          </cell>
          <cell r="M231">
            <v>0</v>
          </cell>
        </row>
        <row r="232">
          <cell r="H232" t="str">
            <v>690200100000000</v>
          </cell>
          <cell r="I232" t="str">
            <v>Interessi attivi su depositi bancari</v>
          </cell>
          <cell r="L232">
            <v>0</v>
          </cell>
          <cell r="M232">
            <v>0</v>
          </cell>
        </row>
        <row r="233">
          <cell r="H233" t="str">
            <v>690200200000000</v>
          </cell>
          <cell r="I233" t="str">
            <v>Interessi attivi su depositi postali</v>
          </cell>
          <cell r="L233">
            <v>0</v>
          </cell>
          <cell r="M233">
            <v>0</v>
          </cell>
        </row>
        <row r="234">
          <cell r="H234">
            <v>0</v>
          </cell>
          <cell r="I234" t="str">
            <v>Altri interessi attivi</v>
          </cell>
          <cell r="J234" t="str">
            <v>CA0040</v>
          </cell>
          <cell r="L234">
            <v>0</v>
          </cell>
          <cell r="M234">
            <v>0</v>
          </cell>
        </row>
        <row r="235">
          <cell r="H235" t="str">
            <v>690300100000000</v>
          </cell>
          <cell r="I235" t="str">
            <v>Interessi attivi su titoli</v>
          </cell>
          <cell r="L235">
            <v>0</v>
          </cell>
          <cell r="M235">
            <v>0</v>
          </cell>
        </row>
        <row r="236">
          <cell r="H236" t="str">
            <v>690300200000000</v>
          </cell>
          <cell r="I236" t="str">
            <v>Interessi moratori e legali</v>
          </cell>
          <cell r="L236">
            <v>0</v>
          </cell>
          <cell r="M236">
            <v>0</v>
          </cell>
        </row>
        <row r="237">
          <cell r="H237" t="str">
            <v>690300900000000</v>
          </cell>
          <cell r="I237" t="str">
            <v>Altri interessi attivi</v>
          </cell>
          <cell r="L237">
            <v>0</v>
          </cell>
          <cell r="M237">
            <v>0</v>
          </cell>
        </row>
        <row r="238">
          <cell r="H238">
            <v>0</v>
          </cell>
          <cell r="I238" t="str">
            <v>Altri proventi</v>
          </cell>
          <cell r="J238" t="str">
            <v>CA0050</v>
          </cell>
          <cell r="L238">
            <v>0</v>
          </cell>
          <cell r="M238">
            <v>0</v>
          </cell>
        </row>
        <row r="239">
          <cell r="H239" t="str">
            <v>700100000000000</v>
          </cell>
          <cell r="I239" t="str">
            <v>Proventi da partecipazioni</v>
          </cell>
          <cell r="J239" t="str">
            <v>CA0060</v>
          </cell>
          <cell r="L239">
            <v>0</v>
          </cell>
          <cell r="M239">
            <v>0</v>
          </cell>
        </row>
        <row r="240">
          <cell r="H240" t="str">
            <v>700200000000000</v>
          </cell>
          <cell r="I240" t="str">
            <v>Proventi finanziari da crediti iscritti nelle immobilizzazioni</v>
          </cell>
          <cell r="J240" t="str">
            <v>CA0070</v>
          </cell>
          <cell r="L240">
            <v>0</v>
          </cell>
          <cell r="M240">
            <v>0</v>
          </cell>
        </row>
        <row r="241">
          <cell r="H241" t="str">
            <v>700300000000000</v>
          </cell>
          <cell r="I241" t="str">
            <v>Proventi finanziari da titoli iscritti nelle immobilizzazioni</v>
          </cell>
          <cell r="J241" t="str">
            <v>CA0080</v>
          </cell>
          <cell r="L241">
            <v>0</v>
          </cell>
          <cell r="M241">
            <v>0</v>
          </cell>
        </row>
        <row r="242">
          <cell r="H242" t="str">
            <v>700400000000000</v>
          </cell>
          <cell r="I242" t="str">
            <v>Altri proventi finanziari diversi dai precedenti</v>
          </cell>
          <cell r="J242" t="str">
            <v>CA0090</v>
          </cell>
          <cell r="L242">
            <v>0</v>
          </cell>
          <cell r="M242">
            <v>0</v>
          </cell>
        </row>
        <row r="243">
          <cell r="H243" t="str">
            <v>700500000000000</v>
          </cell>
          <cell r="I243" t="str">
            <v>Utili su cambi</v>
          </cell>
          <cell r="J243" t="str">
            <v>CA0100</v>
          </cell>
          <cell r="L243">
            <v>0</v>
          </cell>
          <cell r="M243">
            <v>0</v>
          </cell>
        </row>
        <row r="244">
          <cell r="H244" t="str">
            <v>710000000000000</v>
          </cell>
          <cell r="I244" t="str">
            <v>Rivalutazioni per rettifiche di valori di attività finanziarie</v>
          </cell>
          <cell r="J244" t="str">
            <v>DA0010</v>
          </cell>
          <cell r="L244">
            <v>0</v>
          </cell>
          <cell r="M244">
            <v>0</v>
          </cell>
        </row>
        <row r="245">
          <cell r="H245">
            <v>0</v>
          </cell>
          <cell r="I245" t="str">
            <v>Proventi straordinari</v>
          </cell>
          <cell r="J245" t="str">
            <v>EA0010</v>
          </cell>
          <cell r="L245">
            <v>0</v>
          </cell>
          <cell r="M245">
            <v>0</v>
          </cell>
        </row>
        <row r="246">
          <cell r="H246" t="str">
            <v>720100000000000</v>
          </cell>
          <cell r="I246" t="str">
            <v>Plusvalenze</v>
          </cell>
          <cell r="J246" t="str">
            <v>EA0020</v>
          </cell>
          <cell r="L246">
            <v>0</v>
          </cell>
          <cell r="M246">
            <v>0</v>
          </cell>
        </row>
        <row r="247">
          <cell r="H247">
            <v>0</v>
          </cell>
          <cell r="I247" t="str">
            <v>Altri proventi straordinari</v>
          </cell>
          <cell r="J247" t="str">
            <v>EA0030</v>
          </cell>
          <cell r="L247">
            <v>0</v>
          </cell>
          <cell r="M247">
            <v>0</v>
          </cell>
        </row>
        <row r="248">
          <cell r="H248" t="str">
            <v>720200100000000</v>
          </cell>
          <cell r="I248" t="str">
            <v>Proventi da donazioni e liberalità diverse</v>
          </cell>
          <cell r="J248" t="str">
            <v>EA0040</v>
          </cell>
          <cell r="L248">
            <v>0</v>
          </cell>
          <cell r="M248">
            <v>0</v>
          </cell>
        </row>
        <row r="249">
          <cell r="H249">
            <v>0</v>
          </cell>
          <cell r="I249" t="str">
            <v>Sopravvenienze attive</v>
          </cell>
          <cell r="J249" t="str">
            <v>EA0050</v>
          </cell>
          <cell r="L249">
            <v>0</v>
          </cell>
          <cell r="M249">
            <v>0</v>
          </cell>
        </row>
        <row r="250">
          <cell r="H250" t="str">
            <v>720200200100000</v>
          </cell>
          <cell r="I250" t="str">
            <v>Sopravvenienze attive per quote FS vincolato</v>
          </cell>
          <cell r="J250" t="str">
            <v>EA0051</v>
          </cell>
          <cell r="L250">
            <v>0</v>
          </cell>
          <cell r="M250">
            <v>0</v>
          </cell>
        </row>
        <row r="251">
          <cell r="H251" t="str">
            <v>720200200150000</v>
          </cell>
          <cell r="I251" t="str">
            <v xml:space="preserve">Sopravvenienze attive v/Aziende sanitarie pubbliche della Regione </v>
          </cell>
          <cell r="J251" t="str">
            <v>EA0060</v>
          </cell>
          <cell r="K251" t="str">
            <v>R</v>
          </cell>
          <cell r="L251">
            <v>0</v>
          </cell>
          <cell r="M251">
            <v>0</v>
          </cell>
        </row>
        <row r="252">
          <cell r="H252">
            <v>0</v>
          </cell>
          <cell r="I252" t="str">
            <v>Sopravvenienze attive v/terzi</v>
          </cell>
          <cell r="J252" t="str">
            <v>EA0070</v>
          </cell>
          <cell r="L252">
            <v>0</v>
          </cell>
          <cell r="M252">
            <v>0</v>
          </cell>
        </row>
        <row r="253">
          <cell r="H253" t="str">
            <v>720200200201000</v>
          </cell>
          <cell r="I253" t="str">
            <v>Sopravvenienze attive v/terzi relative alla mobilità extraregionale</v>
          </cell>
          <cell r="J253" t="str">
            <v>EA0080</v>
          </cell>
          <cell r="K253" t="str">
            <v>S</v>
          </cell>
          <cell r="L253">
            <v>0</v>
          </cell>
          <cell r="M253">
            <v>0</v>
          </cell>
        </row>
        <row r="254">
          <cell r="H254" t="str">
            <v>720200200202000</v>
          </cell>
          <cell r="I254" t="str">
            <v>Sopravvenienze attive v/terzi relative al personale</v>
          </cell>
          <cell r="J254" t="str">
            <v>EA0090</v>
          </cell>
          <cell r="L254">
            <v>0</v>
          </cell>
          <cell r="M254">
            <v>0</v>
          </cell>
        </row>
        <row r="255">
          <cell r="H255" t="str">
            <v>720200200203000</v>
          </cell>
          <cell r="I255" t="str">
            <v>Sopravvenienze attive v/terzi relative alle convenzioni con medici di base</v>
          </cell>
          <cell r="J255" t="str">
            <v>EA0100</v>
          </cell>
          <cell r="L255">
            <v>0</v>
          </cell>
          <cell r="M255">
            <v>0</v>
          </cell>
        </row>
        <row r="256">
          <cell r="H256" t="str">
            <v>720200200204000</v>
          </cell>
          <cell r="I256" t="str">
            <v>Sopravvenienze attive v/terzi relative alle convenzioni per la specialistica</v>
          </cell>
          <cell r="J256" t="str">
            <v>EA0110</v>
          </cell>
          <cell r="L256">
            <v>0</v>
          </cell>
          <cell r="M256">
            <v>0</v>
          </cell>
        </row>
        <row r="257">
          <cell r="H257" t="str">
            <v>720200200205000</v>
          </cell>
          <cell r="I257" t="str">
            <v>Sopravvenienze attive v/terzi relative all'acquisto prestaz. sanitarie da operatori accreditati</v>
          </cell>
          <cell r="J257" t="str">
            <v>EA0120</v>
          </cell>
          <cell r="L257">
            <v>0</v>
          </cell>
          <cell r="M257">
            <v>0</v>
          </cell>
        </row>
        <row r="258">
          <cell r="H258" t="str">
            <v>720200200206000</v>
          </cell>
          <cell r="I258" t="str">
            <v>Sopravvenienze attive v/terzi relative all'acquisto di beni e servizi</v>
          </cell>
          <cell r="J258" t="str">
            <v>EA0130</v>
          </cell>
          <cell r="L258">
            <v>0</v>
          </cell>
          <cell r="M258">
            <v>0</v>
          </cell>
        </row>
        <row r="259">
          <cell r="H259" t="str">
            <v>720200200209000</v>
          </cell>
          <cell r="I259" t="str">
            <v>Altre sopravvenienze attive v/terzi</v>
          </cell>
          <cell r="J259" t="str">
            <v>EA0140</v>
          </cell>
          <cell r="L259">
            <v>0</v>
          </cell>
          <cell r="M259">
            <v>0</v>
          </cell>
        </row>
        <row r="260">
          <cell r="H260">
            <v>0</v>
          </cell>
          <cell r="I260" t="str">
            <v xml:space="preserve">Insussistenze attive </v>
          </cell>
          <cell r="L260">
            <v>0</v>
          </cell>
          <cell r="M260">
            <v>0</v>
          </cell>
        </row>
        <row r="261">
          <cell r="H261" t="str">
            <v>720200300100000</v>
          </cell>
          <cell r="I261" t="str">
            <v>Insussistenze attive v/Aziende sanitarie pubbliche della Regione</v>
          </cell>
          <cell r="J261" t="str">
            <v>EA0160</v>
          </cell>
          <cell r="K261" t="str">
            <v>R</v>
          </cell>
          <cell r="L261">
            <v>0</v>
          </cell>
          <cell r="M261">
            <v>0</v>
          </cell>
        </row>
        <row r="262">
          <cell r="H262">
            <v>0</v>
          </cell>
          <cell r="I262" t="str">
            <v>Insussistenze attive v/terzi</v>
          </cell>
          <cell r="K262" t="str">
            <v>R</v>
          </cell>
          <cell r="L262">
            <v>0</v>
          </cell>
          <cell r="M262">
            <v>0</v>
          </cell>
        </row>
        <row r="263">
          <cell r="H263" t="str">
            <v>720200300201000</v>
          </cell>
          <cell r="I263" t="str">
            <v>Insussistenze attive v/terzi relative alla mobilità extraregionale</v>
          </cell>
          <cell r="J263" t="str">
            <v>EA0180</v>
          </cell>
          <cell r="K263" t="str">
            <v>S</v>
          </cell>
          <cell r="L263">
            <v>0</v>
          </cell>
          <cell r="M263">
            <v>0</v>
          </cell>
        </row>
        <row r="264">
          <cell r="H264" t="str">
            <v>720200300202000</v>
          </cell>
          <cell r="I264" t="str">
            <v>Insussistenze attive v/terzi relative al personale</v>
          </cell>
          <cell r="J264" t="str">
            <v>EA0190</v>
          </cell>
          <cell r="L264">
            <v>0</v>
          </cell>
          <cell r="M264">
            <v>0</v>
          </cell>
        </row>
        <row r="265">
          <cell r="H265" t="str">
            <v>720200300203000</v>
          </cell>
          <cell r="I265" t="str">
            <v>Insussistenze attive v/terzi relative alle convenzioni con medici di base</v>
          </cell>
          <cell r="J265" t="str">
            <v>EA0200</v>
          </cell>
          <cell r="L265">
            <v>0</v>
          </cell>
          <cell r="M265">
            <v>0</v>
          </cell>
        </row>
        <row r="266">
          <cell r="H266" t="str">
            <v>720200300204000</v>
          </cell>
          <cell r="I266" t="str">
            <v>Insussistenze attive v/terzi relative alle convenzioni per la specialistica</v>
          </cell>
          <cell r="J266" t="str">
            <v>EA0210</v>
          </cell>
          <cell r="L266">
            <v>0</v>
          </cell>
          <cell r="M266">
            <v>0</v>
          </cell>
        </row>
        <row r="267">
          <cell r="H267" t="str">
            <v>720200300205000</v>
          </cell>
          <cell r="I267" t="str">
            <v>Insussistenze attive v/terzi relative all'acquisto prestaz. sanitarie da operatori accreditati</v>
          </cell>
          <cell r="J267" t="str">
            <v>EA0220</v>
          </cell>
          <cell r="L267">
            <v>0</v>
          </cell>
          <cell r="M267">
            <v>0</v>
          </cell>
        </row>
        <row r="268">
          <cell r="H268" t="str">
            <v>720200300206000</v>
          </cell>
          <cell r="I268" t="str">
            <v>Insussistenze attive v/terzi relative all'acquisto di beni e servizi</v>
          </cell>
          <cell r="J268" t="str">
            <v>EA0230</v>
          </cell>
          <cell r="L268">
            <v>0</v>
          </cell>
          <cell r="M268">
            <v>0</v>
          </cell>
        </row>
        <row r="269">
          <cell r="H269" t="str">
            <v>720200300209000</v>
          </cell>
          <cell r="I269" t="str">
            <v>Altre insussistenze attive v/terzi</v>
          </cell>
          <cell r="J269" t="str">
            <v>EA0240</v>
          </cell>
          <cell r="L269">
            <v>0</v>
          </cell>
          <cell r="M269">
            <v>0</v>
          </cell>
        </row>
        <row r="270">
          <cell r="H270" t="str">
            <v>720200400000000</v>
          </cell>
          <cell r="I270" t="str">
            <v>Altri proventi straordinari</v>
          </cell>
          <cell r="J270" t="str">
            <v>EA0250</v>
          </cell>
          <cell r="L270">
            <v>0</v>
          </cell>
          <cell r="M27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tabSelected="1" topLeftCell="A76" workbookViewId="0">
      <selection activeCell="F125" sqref="F125"/>
    </sheetView>
  </sheetViews>
  <sheetFormatPr defaultRowHeight="12.75"/>
  <cols>
    <col min="2" max="2" width="5.7109375" customWidth="1"/>
    <col min="3" max="3" width="48.7109375" customWidth="1"/>
    <col min="4" max="8" width="18.42578125" customWidth="1"/>
    <col min="9" max="9" width="9.28515625" style="334" customWidth="1"/>
    <col min="10" max="10" width="10.7109375" bestFit="1" customWidth="1"/>
    <col min="11" max="11" width="13.28515625" bestFit="1" customWidth="1"/>
  </cols>
  <sheetData>
    <row r="1" spans="1:11" ht="15.75">
      <c r="A1" s="1"/>
      <c r="B1" s="1"/>
      <c r="C1" s="2"/>
      <c r="D1" s="194"/>
      <c r="E1" s="194"/>
      <c r="F1" s="194"/>
      <c r="G1" s="194"/>
    </row>
    <row r="2" spans="1:11" ht="20.25">
      <c r="A2" s="257" t="s">
        <v>0</v>
      </c>
      <c r="B2" s="245"/>
      <c r="C2" s="245"/>
      <c r="D2" s="416" t="s">
        <v>1</v>
      </c>
      <c r="E2" s="417"/>
      <c r="F2" s="417"/>
      <c r="G2" s="418"/>
      <c r="J2" s="4"/>
    </row>
    <row r="3" spans="1:11" ht="13.5" thickBot="1">
      <c r="A3" s="5"/>
      <c r="B3" s="5"/>
      <c r="C3" s="6"/>
      <c r="D3" s="195"/>
      <c r="E3" s="195"/>
      <c r="F3" s="195"/>
      <c r="G3" s="195"/>
      <c r="H3" s="196"/>
      <c r="I3" s="7"/>
      <c r="J3" s="7"/>
    </row>
    <row r="4" spans="1:11" ht="33" customHeight="1">
      <c r="A4" s="419" t="s">
        <v>1823</v>
      </c>
      <c r="B4" s="420"/>
      <c r="C4" s="421"/>
      <c r="D4" s="424" t="s">
        <v>3732</v>
      </c>
      <c r="E4" s="426" t="s">
        <v>3736</v>
      </c>
      <c r="F4" s="422" t="s">
        <v>3734</v>
      </c>
      <c r="G4" s="423"/>
      <c r="H4" s="8"/>
      <c r="I4"/>
    </row>
    <row r="5" spans="1:11">
      <c r="A5" s="246"/>
      <c r="B5" s="247"/>
      <c r="C5" s="247"/>
      <c r="D5" s="425"/>
      <c r="E5" s="427"/>
      <c r="F5" s="248" t="s">
        <v>2</v>
      </c>
      <c r="G5" s="397" t="s">
        <v>3</v>
      </c>
      <c r="H5" s="9"/>
      <c r="I5"/>
    </row>
    <row r="6" spans="1:11">
      <c r="A6" s="10"/>
      <c r="B6" s="11"/>
      <c r="C6" s="12"/>
      <c r="D6" s="197"/>
      <c r="E6" s="197"/>
      <c r="F6" s="198"/>
      <c r="G6" s="181"/>
      <c r="H6" s="13"/>
      <c r="I6"/>
    </row>
    <row r="7" spans="1:11">
      <c r="A7" s="14" t="s">
        <v>4</v>
      </c>
      <c r="B7" s="15"/>
      <c r="C7" s="16" t="s">
        <v>5</v>
      </c>
      <c r="D7" s="199"/>
      <c r="E7" s="199"/>
      <c r="F7" s="200"/>
      <c r="G7" s="182"/>
      <c r="H7" s="7"/>
      <c r="I7"/>
    </row>
    <row r="8" spans="1:11">
      <c r="A8" s="14"/>
      <c r="B8" s="15"/>
      <c r="C8" s="17"/>
      <c r="D8" s="201"/>
      <c r="E8" s="201"/>
      <c r="F8" s="200"/>
      <c r="G8" s="182"/>
      <c r="H8" s="7"/>
      <c r="I8"/>
    </row>
    <row r="9" spans="1:11">
      <c r="A9" s="14">
        <v>1</v>
      </c>
      <c r="B9" s="16" t="s">
        <v>6</v>
      </c>
      <c r="C9" s="16"/>
      <c r="D9" s="202">
        <f t="shared" ref="D9:E9" si="0">D10+D11+D18+D23</f>
        <v>51358035</v>
      </c>
      <c r="E9" s="202">
        <f t="shared" si="0"/>
        <v>62056893</v>
      </c>
      <c r="F9" s="398">
        <f>+D9-E9</f>
        <v>-10698858</v>
      </c>
      <c r="G9" s="335">
        <f>+F9/E9</f>
        <v>-0.1724040228697882</v>
      </c>
      <c r="H9" s="18"/>
      <c r="I9"/>
      <c r="J9" s="193"/>
      <c r="K9" s="242"/>
    </row>
    <row r="10" spans="1:11">
      <c r="A10" s="19"/>
      <c r="B10" s="20" t="s">
        <v>7</v>
      </c>
      <c r="C10" s="20"/>
      <c r="D10" s="203">
        <f>+ROUND('CE Min'!D27,0)</f>
        <v>43557640</v>
      </c>
      <c r="E10" s="203">
        <f>+ROUND('CE Min'!E27,0)</f>
        <v>41715582</v>
      </c>
      <c r="F10" s="204">
        <f t="shared" ref="F10:F73" si="1">+D10-E10</f>
        <v>1842058</v>
      </c>
      <c r="G10" s="183">
        <f t="shared" ref="G10:G73" si="2">+F10/E10</f>
        <v>4.4157552446469524E-2</v>
      </c>
      <c r="H10" s="21"/>
      <c r="I10"/>
      <c r="J10" s="227"/>
      <c r="K10" s="242"/>
    </row>
    <row r="11" spans="1:11">
      <c r="A11" s="14"/>
      <c r="B11" s="20" t="s">
        <v>8</v>
      </c>
      <c r="C11" s="20"/>
      <c r="D11" s="203">
        <f t="shared" ref="D11:E11" si="3">SUM(D12:D17)</f>
        <v>7800395</v>
      </c>
      <c r="E11" s="203">
        <f t="shared" si="3"/>
        <v>20341311</v>
      </c>
      <c r="F11" s="204">
        <f t="shared" si="1"/>
        <v>-12540916</v>
      </c>
      <c r="G11" s="183">
        <f t="shared" si="2"/>
        <v>-0.61652447081704809</v>
      </c>
      <c r="H11" s="21"/>
      <c r="I11"/>
      <c r="J11" s="227"/>
      <c r="K11" s="242"/>
    </row>
    <row r="12" spans="1:11">
      <c r="A12" s="14"/>
      <c r="B12" s="22"/>
      <c r="C12" s="57" t="s">
        <v>9</v>
      </c>
      <c r="D12" s="203">
        <f>+ROUND('CE Min'!D38,0)</f>
        <v>6858000</v>
      </c>
      <c r="E12" s="203">
        <f>+ROUND('CE Min'!E38,0)</f>
        <v>18238935</v>
      </c>
      <c r="F12" s="205">
        <f t="shared" si="1"/>
        <v>-11380935</v>
      </c>
      <c r="G12" s="184">
        <f t="shared" si="2"/>
        <v>-0.62399120343375314</v>
      </c>
      <c r="H12" s="23"/>
      <c r="I12"/>
      <c r="J12" s="227"/>
      <c r="K12" s="242"/>
    </row>
    <row r="13" spans="1:11" ht="22.5">
      <c r="A13" s="19"/>
      <c r="B13" s="22"/>
      <c r="C13" s="57" t="s">
        <v>10</v>
      </c>
      <c r="D13" s="203">
        <f>+ROUND('CE Min'!D39,0)</f>
        <v>0</v>
      </c>
      <c r="E13" s="203">
        <f>+ROUND('CE Min'!E39,0)</f>
        <v>0</v>
      </c>
      <c r="F13" s="205">
        <f t="shared" si="1"/>
        <v>0</v>
      </c>
      <c r="G13" s="184" t="e">
        <f t="shared" si="2"/>
        <v>#DIV/0!</v>
      </c>
      <c r="H13" s="23"/>
      <c r="I13"/>
      <c r="J13" s="227"/>
      <c r="K13" s="242"/>
    </row>
    <row r="14" spans="1:11" ht="22.5">
      <c r="A14" s="14"/>
      <c r="B14" s="22"/>
      <c r="C14" s="57" t="s">
        <v>11</v>
      </c>
      <c r="D14" s="203">
        <f>+ROUND('CE Min'!D40,0)</f>
        <v>0</v>
      </c>
      <c r="E14" s="203">
        <f>+ROUND('CE Min'!E40,0)</f>
        <v>345000</v>
      </c>
      <c r="F14" s="205">
        <f t="shared" si="1"/>
        <v>-345000</v>
      </c>
      <c r="G14" s="184">
        <f t="shared" si="2"/>
        <v>-1</v>
      </c>
      <c r="H14" s="23"/>
      <c r="I14"/>
      <c r="J14" s="227"/>
      <c r="K14" s="242"/>
    </row>
    <row r="15" spans="1:11">
      <c r="A15" s="19"/>
      <c r="B15" s="22"/>
      <c r="C15" s="57" t="s">
        <v>12</v>
      </c>
      <c r="D15" s="203">
        <f>+ROUND('CE Min'!D41,0)</f>
        <v>0</v>
      </c>
      <c r="E15" s="203">
        <f>+ROUND('CE Min'!E41,0)</f>
        <v>810000</v>
      </c>
      <c r="F15" s="205">
        <f t="shared" si="1"/>
        <v>-810000</v>
      </c>
      <c r="G15" s="184">
        <f t="shared" si="2"/>
        <v>-1</v>
      </c>
      <c r="H15" s="23"/>
      <c r="I15"/>
      <c r="J15" s="227"/>
      <c r="K15" s="242"/>
    </row>
    <row r="16" spans="1:11">
      <c r="A16" s="19"/>
      <c r="B16" s="22"/>
      <c r="C16" s="57" t="s">
        <v>13</v>
      </c>
      <c r="D16" s="203">
        <f>+ROUND('CE Min'!D42,0)</f>
        <v>0</v>
      </c>
      <c r="E16" s="203">
        <f>+ROUND('CE Min'!E42,0)</f>
        <v>0</v>
      </c>
      <c r="F16" s="205">
        <f t="shared" si="1"/>
        <v>0</v>
      </c>
      <c r="G16" s="184" t="e">
        <f t="shared" si="2"/>
        <v>#DIV/0!</v>
      </c>
      <c r="H16" s="23"/>
      <c r="I16"/>
      <c r="J16" s="227"/>
      <c r="K16" s="242"/>
    </row>
    <row r="17" spans="1:11">
      <c r="A17" s="14"/>
      <c r="B17" s="22"/>
      <c r="C17" s="57" t="s">
        <v>14</v>
      </c>
      <c r="D17" s="203">
        <f>+ROUND('CE Min'!D45,0)</f>
        <v>942395</v>
      </c>
      <c r="E17" s="203">
        <f>+ROUND('CE Min'!E45,0)</f>
        <v>947376</v>
      </c>
      <c r="F17" s="205">
        <f t="shared" si="1"/>
        <v>-4981</v>
      </c>
      <c r="G17" s="184">
        <f t="shared" si="2"/>
        <v>-5.2576801607809361E-3</v>
      </c>
      <c r="H17" s="23"/>
      <c r="I17"/>
      <c r="J17" s="227"/>
      <c r="K17" s="242"/>
    </row>
    <row r="18" spans="1:11">
      <c r="A18" s="19"/>
      <c r="B18" s="22" t="s">
        <v>15</v>
      </c>
      <c r="C18" s="20"/>
      <c r="D18" s="203">
        <f t="shared" ref="D18:E18" si="4">SUM(D19:D22)</f>
        <v>0</v>
      </c>
      <c r="E18" s="203">
        <f t="shared" si="4"/>
        <v>0</v>
      </c>
      <c r="F18" s="204">
        <f t="shared" si="1"/>
        <v>0</v>
      </c>
      <c r="G18" s="183" t="e">
        <f t="shared" si="2"/>
        <v>#DIV/0!</v>
      </c>
      <c r="H18" s="21"/>
      <c r="I18"/>
      <c r="J18" s="227"/>
      <c r="K18" s="242"/>
    </row>
    <row r="19" spans="1:11">
      <c r="A19" s="19"/>
      <c r="B19" s="22"/>
      <c r="C19" s="20" t="s">
        <v>16</v>
      </c>
      <c r="D19" s="203">
        <f>+ROUND('CE Min'!D52,0)</f>
        <v>0</v>
      </c>
      <c r="E19" s="203">
        <f>+ROUND('CE Min'!E52,0)</f>
        <v>0</v>
      </c>
      <c r="F19" s="205">
        <f t="shared" si="1"/>
        <v>0</v>
      </c>
      <c r="G19" s="184" t="e">
        <f t="shared" si="2"/>
        <v>#DIV/0!</v>
      </c>
      <c r="H19" s="23"/>
      <c r="I19"/>
      <c r="J19" s="227"/>
      <c r="K19" s="242"/>
    </row>
    <row r="20" spans="1:11">
      <c r="A20" s="19"/>
      <c r="B20" s="22"/>
      <c r="C20" s="20" t="s">
        <v>17</v>
      </c>
      <c r="D20" s="203">
        <f>+ROUND('CE Min'!D53,0)</f>
        <v>0</v>
      </c>
      <c r="E20" s="203">
        <f>+ROUND('CE Min'!E53,0)</f>
        <v>0</v>
      </c>
      <c r="F20" s="205">
        <f t="shared" si="1"/>
        <v>0</v>
      </c>
      <c r="G20" s="184" t="e">
        <f t="shared" si="2"/>
        <v>#DIV/0!</v>
      </c>
      <c r="H20" s="23"/>
      <c r="I20"/>
      <c r="J20" s="227"/>
      <c r="K20" s="242"/>
    </row>
    <row r="21" spans="1:11">
      <c r="A21" s="19"/>
      <c r="B21" s="22"/>
      <c r="C21" s="20" t="s">
        <v>18</v>
      </c>
      <c r="D21" s="203">
        <f>+ROUND('CE Min'!D54,0)</f>
        <v>0</v>
      </c>
      <c r="E21" s="203">
        <f>+ROUND('CE Min'!E54,0)</f>
        <v>0</v>
      </c>
      <c r="F21" s="205">
        <f t="shared" si="1"/>
        <v>0</v>
      </c>
      <c r="G21" s="184" t="e">
        <f t="shared" si="2"/>
        <v>#DIV/0!</v>
      </c>
      <c r="H21" s="23"/>
      <c r="I21"/>
      <c r="J21" s="227"/>
      <c r="K21" s="242"/>
    </row>
    <row r="22" spans="1:11">
      <c r="A22" s="19"/>
      <c r="B22" s="22"/>
      <c r="C22" s="20" t="s">
        <v>19</v>
      </c>
      <c r="D22" s="203">
        <f>+ROUND('CE Min'!D55,0)</f>
        <v>0</v>
      </c>
      <c r="E22" s="203">
        <f>+ROUND('CE Min'!E55,0)</f>
        <v>0</v>
      </c>
      <c r="F22" s="205">
        <f t="shared" si="1"/>
        <v>0</v>
      </c>
      <c r="G22" s="184" t="e">
        <f t="shared" si="2"/>
        <v>#DIV/0!</v>
      </c>
      <c r="H22" s="23"/>
      <c r="I22"/>
      <c r="J22" s="227"/>
      <c r="K22" s="242"/>
    </row>
    <row r="23" spans="1:11">
      <c r="A23" s="19"/>
      <c r="B23" s="22" t="s">
        <v>20</v>
      </c>
      <c r="C23" s="20"/>
      <c r="D23" s="203">
        <f>+ROUND('CE Min'!D56,0)</f>
        <v>0</v>
      </c>
      <c r="E23" s="203">
        <f>+ROUND('CE Min'!E56,0)</f>
        <v>0</v>
      </c>
      <c r="F23" s="205">
        <f t="shared" si="1"/>
        <v>0</v>
      </c>
      <c r="G23" s="184" t="e">
        <f t="shared" si="2"/>
        <v>#DIV/0!</v>
      </c>
      <c r="H23" s="23"/>
      <c r="I23"/>
      <c r="J23" s="227"/>
      <c r="K23" s="242"/>
    </row>
    <row r="24" spans="1:11">
      <c r="A24" s="14">
        <v>2</v>
      </c>
      <c r="B24" s="16" t="s">
        <v>21</v>
      </c>
      <c r="C24" s="16"/>
      <c r="D24" s="206">
        <f>+ROUND('CE Min'!D57,0)</f>
        <v>0</v>
      </c>
      <c r="E24" s="206">
        <f>+ROUND('CE Min'!E57,0)</f>
        <v>0</v>
      </c>
      <c r="F24" s="207">
        <f t="shared" si="1"/>
        <v>0</v>
      </c>
      <c r="G24" s="330" t="e">
        <f t="shared" si="2"/>
        <v>#DIV/0!</v>
      </c>
      <c r="H24" s="24"/>
      <c r="I24"/>
      <c r="J24" s="193"/>
      <c r="K24" s="242"/>
    </row>
    <row r="25" spans="1:11">
      <c r="A25" s="14">
        <v>3</v>
      </c>
      <c r="B25" s="16" t="s">
        <v>22</v>
      </c>
      <c r="C25" s="16"/>
      <c r="D25" s="206">
        <f>+ROUND('CE Min'!D60,0)</f>
        <v>0</v>
      </c>
      <c r="E25" s="206">
        <f>+ROUND('CE Min'!E60,0)</f>
        <v>13068999</v>
      </c>
      <c r="F25" s="207">
        <f t="shared" si="1"/>
        <v>-13068999</v>
      </c>
      <c r="G25" s="330">
        <f t="shared" si="2"/>
        <v>-1</v>
      </c>
      <c r="H25" s="24"/>
      <c r="I25"/>
      <c r="J25" s="193"/>
      <c r="K25" s="242"/>
    </row>
    <row r="26" spans="1:11">
      <c r="A26" s="14">
        <v>4</v>
      </c>
      <c r="B26" s="16" t="s">
        <v>23</v>
      </c>
      <c r="C26" s="16"/>
      <c r="D26" s="202">
        <f t="shared" ref="D26:E26" si="5">SUM(D27:D29)</f>
        <v>220000</v>
      </c>
      <c r="E26" s="202">
        <f t="shared" si="5"/>
        <v>223800</v>
      </c>
      <c r="F26" s="207">
        <f t="shared" si="1"/>
        <v>-3800</v>
      </c>
      <c r="G26" s="330">
        <f t="shared" si="2"/>
        <v>-1.6979445933869526E-2</v>
      </c>
      <c r="H26" s="24"/>
      <c r="I26"/>
      <c r="J26" s="193"/>
      <c r="K26" s="242"/>
    </row>
    <row r="27" spans="1:11">
      <c r="A27" s="14"/>
      <c r="B27" s="20" t="s">
        <v>24</v>
      </c>
      <c r="C27" s="25"/>
      <c r="D27" s="203">
        <f>+ROUND('CE Min'!D67,0)</f>
        <v>0</v>
      </c>
      <c r="E27" s="203">
        <f>+ROUND('CE Min'!E67,0)</f>
        <v>0</v>
      </c>
      <c r="F27" s="205">
        <f t="shared" si="1"/>
        <v>0</v>
      </c>
      <c r="G27" s="184" t="e">
        <f t="shared" si="2"/>
        <v>#DIV/0!</v>
      </c>
      <c r="H27" s="23"/>
      <c r="I27"/>
      <c r="J27" s="227"/>
      <c r="K27" s="242"/>
    </row>
    <row r="28" spans="1:11">
      <c r="A28" s="19"/>
      <c r="B28" s="20" t="s">
        <v>25</v>
      </c>
      <c r="C28" s="25"/>
      <c r="D28" s="203">
        <f>+ROUND('CE Min'!D113,0)</f>
        <v>0</v>
      </c>
      <c r="E28" s="203">
        <f>+ROUND('CE Min'!E113,0)</f>
        <v>0</v>
      </c>
      <c r="F28" s="205">
        <f t="shared" si="1"/>
        <v>0</v>
      </c>
      <c r="G28" s="184" t="e">
        <f t="shared" si="2"/>
        <v>#DIV/0!</v>
      </c>
      <c r="H28" s="23"/>
      <c r="I28"/>
      <c r="J28" s="227"/>
      <c r="K28" s="242"/>
    </row>
    <row r="29" spans="1:11">
      <c r="A29" s="14"/>
      <c r="B29" s="20" t="s">
        <v>26</v>
      </c>
      <c r="C29" s="25"/>
      <c r="D29" s="203">
        <f>+ROUND('CE Min'!D106+'CE Min'!D112,0)</f>
        <v>220000</v>
      </c>
      <c r="E29" s="203">
        <f>+ROUND('CE Min'!E106+'CE Min'!E112,0)</f>
        <v>223800</v>
      </c>
      <c r="F29" s="205">
        <f t="shared" si="1"/>
        <v>-3800</v>
      </c>
      <c r="G29" s="184">
        <f t="shared" si="2"/>
        <v>-1.6979445933869526E-2</v>
      </c>
      <c r="H29" s="23"/>
      <c r="I29"/>
      <c r="J29" s="227"/>
      <c r="K29" s="242"/>
    </row>
    <row r="30" spans="1:11">
      <c r="A30" s="14">
        <v>5</v>
      </c>
      <c r="B30" s="16" t="s">
        <v>27</v>
      </c>
      <c r="C30" s="16"/>
      <c r="D30" s="206">
        <f>+ROUND(+'CE Min'!D121,0)</f>
        <v>471896282</v>
      </c>
      <c r="E30" s="206">
        <f>+ROUND(+'CE Min'!E121,0)</f>
        <v>482888417</v>
      </c>
      <c r="F30" s="207">
        <f t="shared" si="1"/>
        <v>-10992135</v>
      </c>
      <c r="G30" s="330">
        <f t="shared" si="2"/>
        <v>-2.2763302272375691E-2</v>
      </c>
      <c r="H30" s="24"/>
      <c r="I30"/>
      <c r="J30" s="193"/>
      <c r="K30" s="242"/>
    </row>
    <row r="31" spans="1:11">
      <c r="A31" s="14">
        <v>6</v>
      </c>
      <c r="B31" s="16" t="s">
        <v>28</v>
      </c>
      <c r="C31" s="16"/>
      <c r="D31" s="206">
        <f>+ROUND('CE Min'!D142,0)</f>
        <v>0</v>
      </c>
      <c r="E31" s="206">
        <f>+ROUND('CE Min'!E142,0)</f>
        <v>0</v>
      </c>
      <c r="F31" s="207">
        <f t="shared" si="1"/>
        <v>0</v>
      </c>
      <c r="G31" s="330" t="e">
        <f t="shared" si="2"/>
        <v>#DIV/0!</v>
      </c>
      <c r="H31" s="256"/>
      <c r="I31" s="255"/>
      <c r="J31" s="193"/>
      <c r="K31" s="242"/>
    </row>
    <row r="32" spans="1:11">
      <c r="A32" s="14">
        <v>7</v>
      </c>
      <c r="B32" s="16" t="s">
        <v>29</v>
      </c>
      <c r="C32" s="16"/>
      <c r="D32" s="206">
        <f>+ROUND('CE Min'!D146,0)</f>
        <v>198605</v>
      </c>
      <c r="E32" s="206">
        <f>+ROUND('CE Min'!E146,0)</f>
        <v>200000</v>
      </c>
      <c r="F32" s="207">
        <f t="shared" si="1"/>
        <v>-1395</v>
      </c>
      <c r="G32" s="330">
        <f t="shared" si="2"/>
        <v>-6.9750000000000003E-3</v>
      </c>
      <c r="H32" s="24"/>
      <c r="I32"/>
      <c r="J32" s="193"/>
      <c r="K32" s="242"/>
    </row>
    <row r="33" spans="1:11">
      <c r="A33" s="14">
        <v>8</v>
      </c>
      <c r="B33" s="16" t="s">
        <v>30</v>
      </c>
      <c r="C33" s="16"/>
      <c r="D33" s="206">
        <f>+ROUND(+'CE Min'!D153,0)</f>
        <v>0</v>
      </c>
      <c r="E33" s="206">
        <f>+ROUND(+'CE Min'!E153,0)</f>
        <v>0</v>
      </c>
      <c r="F33" s="207">
        <f t="shared" si="1"/>
        <v>0</v>
      </c>
      <c r="G33" s="185" t="e">
        <f t="shared" si="2"/>
        <v>#DIV/0!</v>
      </c>
      <c r="H33" s="24"/>
      <c r="I33"/>
      <c r="J33" s="193"/>
      <c r="K33" s="242"/>
    </row>
    <row r="34" spans="1:11">
      <c r="A34" s="14">
        <v>9</v>
      </c>
      <c r="B34" s="16" t="s">
        <v>31</v>
      </c>
      <c r="C34" s="16"/>
      <c r="D34" s="206">
        <f>+ROUND(+'CE Min'!D154,0)</f>
        <v>0</v>
      </c>
      <c r="E34" s="206">
        <f>+ROUND(+'CE Min'!E154,0)</f>
        <v>7500</v>
      </c>
      <c r="F34" s="207">
        <f t="shared" si="1"/>
        <v>-7500</v>
      </c>
      <c r="G34" s="185">
        <f t="shared" si="2"/>
        <v>-1</v>
      </c>
      <c r="H34" s="24"/>
      <c r="I34"/>
      <c r="J34" s="193"/>
      <c r="K34" s="242"/>
    </row>
    <row r="35" spans="1:11">
      <c r="A35" s="249" t="s">
        <v>32</v>
      </c>
      <c r="B35" s="250"/>
      <c r="C35" s="250"/>
      <c r="D35" s="208">
        <f t="shared" ref="D35:E35" si="6">D9+D24+D25+D26+SUM(D30:D34)</f>
        <v>523672922</v>
      </c>
      <c r="E35" s="208">
        <f t="shared" si="6"/>
        <v>558445609</v>
      </c>
      <c r="F35" s="209">
        <f t="shared" si="1"/>
        <v>-34772687</v>
      </c>
      <c r="G35" s="177">
        <f t="shared" si="2"/>
        <v>-6.2266918101956101E-2</v>
      </c>
      <c r="H35" s="24"/>
      <c r="I35"/>
      <c r="J35" s="193"/>
      <c r="K35" s="242"/>
    </row>
    <row r="36" spans="1:11">
      <c r="A36" s="19"/>
      <c r="B36" s="26"/>
      <c r="C36" s="17"/>
      <c r="D36" s="210"/>
      <c r="E36" s="210"/>
      <c r="F36" s="205"/>
      <c r="G36" s="184"/>
      <c r="H36" s="21"/>
      <c r="I36"/>
      <c r="J36" s="227"/>
      <c r="K36" s="242"/>
    </row>
    <row r="37" spans="1:11">
      <c r="A37" s="14" t="s">
        <v>33</v>
      </c>
      <c r="B37" s="15"/>
      <c r="C37" s="27" t="s">
        <v>34</v>
      </c>
      <c r="D37" s="211"/>
      <c r="E37" s="211"/>
      <c r="F37" s="207"/>
      <c r="G37" s="185"/>
      <c r="H37" s="21"/>
      <c r="I37"/>
      <c r="J37" s="193"/>
      <c r="K37" s="242"/>
    </row>
    <row r="38" spans="1:11">
      <c r="A38" s="14">
        <v>1</v>
      </c>
      <c r="B38" s="16" t="s">
        <v>35</v>
      </c>
      <c r="C38" s="28"/>
      <c r="D38" s="211">
        <f t="shared" ref="D38:E38" si="7">SUM(D39:D40)</f>
        <v>461834505</v>
      </c>
      <c r="E38" s="211">
        <f t="shared" si="7"/>
        <v>472185912</v>
      </c>
      <c r="F38" s="207">
        <f t="shared" si="1"/>
        <v>-10351407</v>
      </c>
      <c r="G38" s="185">
        <f t="shared" si="2"/>
        <v>-2.1922312243826538E-2</v>
      </c>
      <c r="H38" s="24"/>
      <c r="I38"/>
      <c r="J38" s="193"/>
      <c r="K38" s="242"/>
    </row>
    <row r="39" spans="1:11">
      <c r="A39" s="14"/>
      <c r="B39" s="20" t="s">
        <v>36</v>
      </c>
      <c r="C39" s="25"/>
      <c r="D39" s="203">
        <f>+ROUND('CE Min'!D161,0)</f>
        <v>456078505</v>
      </c>
      <c r="E39" s="203">
        <f>+ROUND('CE Min'!E161,0)</f>
        <v>465794028</v>
      </c>
      <c r="F39" s="205">
        <f t="shared" si="1"/>
        <v>-9715523</v>
      </c>
      <c r="G39" s="184">
        <f t="shared" si="2"/>
        <v>-2.0857981030190452E-2</v>
      </c>
      <c r="H39" s="23"/>
      <c r="I39"/>
      <c r="J39" s="227"/>
      <c r="K39" s="242"/>
    </row>
    <row r="40" spans="1:11">
      <c r="A40" s="19"/>
      <c r="B40" s="20" t="s">
        <v>37</v>
      </c>
      <c r="C40" s="25"/>
      <c r="D40" s="203">
        <f>+ROUND('CE Min'!D191,0)</f>
        <v>5756000</v>
      </c>
      <c r="E40" s="203">
        <f>+ROUND('CE Min'!E191,0)</f>
        <v>6391884</v>
      </c>
      <c r="F40" s="205">
        <f t="shared" si="1"/>
        <v>-635884</v>
      </c>
      <c r="G40" s="184">
        <f t="shared" si="2"/>
        <v>-9.948303191985336E-2</v>
      </c>
      <c r="H40" s="23"/>
      <c r="I40"/>
      <c r="J40" s="227"/>
      <c r="K40" s="242"/>
    </row>
    <row r="41" spans="1:11">
      <c r="A41" s="14">
        <v>2</v>
      </c>
      <c r="B41" s="16" t="s">
        <v>38</v>
      </c>
      <c r="C41" s="28"/>
      <c r="D41" s="211">
        <f t="shared" ref="D41:E41" si="8">SUM(D42:D58)</f>
        <v>8305261</v>
      </c>
      <c r="E41" s="211">
        <f t="shared" si="8"/>
        <v>14786838</v>
      </c>
      <c r="F41" s="207">
        <f t="shared" si="1"/>
        <v>-6481577</v>
      </c>
      <c r="G41" s="185">
        <f t="shared" si="2"/>
        <v>-0.43833421316984739</v>
      </c>
      <c r="H41" s="24"/>
      <c r="I41"/>
      <c r="J41" s="193"/>
      <c r="K41" s="242"/>
    </row>
    <row r="42" spans="1:11">
      <c r="A42" s="19"/>
      <c r="B42" s="22" t="s">
        <v>39</v>
      </c>
      <c r="C42" s="20"/>
      <c r="D42" s="203">
        <f>+ROUND('CE Min'!D201,0)</f>
        <v>0</v>
      </c>
      <c r="E42" s="203">
        <f>+ROUND('CE Min'!E201,0)</f>
        <v>0</v>
      </c>
      <c r="F42" s="205">
        <f t="shared" si="1"/>
        <v>0</v>
      </c>
      <c r="G42" s="184" t="e">
        <f t="shared" si="2"/>
        <v>#DIV/0!</v>
      </c>
      <c r="H42" s="23"/>
      <c r="I42"/>
      <c r="J42" s="227"/>
      <c r="K42" s="242"/>
    </row>
    <row r="43" spans="1:11">
      <c r="A43" s="19"/>
      <c r="B43" s="22" t="s">
        <v>40</v>
      </c>
      <c r="C43" s="20"/>
      <c r="D43" s="203">
        <f>+ROUND('CE Min'!D209,0)</f>
        <v>0</v>
      </c>
      <c r="E43" s="203">
        <f>+ROUND('CE Min'!E209,0)</f>
        <v>169</v>
      </c>
      <c r="F43" s="205">
        <f t="shared" si="1"/>
        <v>-169</v>
      </c>
      <c r="G43" s="184">
        <f t="shared" si="2"/>
        <v>-1</v>
      </c>
      <c r="H43" s="23"/>
      <c r="I43"/>
      <c r="J43" s="227"/>
      <c r="K43" s="242"/>
    </row>
    <row r="44" spans="1:11">
      <c r="A44" s="19"/>
      <c r="B44" s="22" t="s">
        <v>41</v>
      </c>
      <c r="C44" s="20"/>
      <c r="D44" s="203">
        <f>+ROUND('CE Min'!D213,0)</f>
        <v>889</v>
      </c>
      <c r="E44" s="203">
        <f>+ROUND('CE Min'!E213,0)</f>
        <v>725</v>
      </c>
      <c r="F44" s="205">
        <f t="shared" si="1"/>
        <v>164</v>
      </c>
      <c r="G44" s="184">
        <f t="shared" si="2"/>
        <v>0.22620689655172413</v>
      </c>
      <c r="H44" s="23"/>
      <c r="I44"/>
      <c r="J44" s="227"/>
      <c r="K44" s="242"/>
    </row>
    <row r="45" spans="1:11">
      <c r="A45" s="19"/>
      <c r="B45" s="22" t="s">
        <v>42</v>
      </c>
      <c r="C45" s="20"/>
      <c r="D45" s="203">
        <f>+ROUND('CE Min'!D232,0)</f>
        <v>0</v>
      </c>
      <c r="E45" s="203">
        <f>+ROUND('CE Min'!E232,0)</f>
        <v>0</v>
      </c>
      <c r="F45" s="205">
        <f t="shared" si="1"/>
        <v>0</v>
      </c>
      <c r="G45" s="184" t="e">
        <f t="shared" si="2"/>
        <v>#DIV/0!</v>
      </c>
      <c r="H45" s="23"/>
      <c r="I45"/>
      <c r="J45" s="227"/>
      <c r="K45" s="242"/>
    </row>
    <row r="46" spans="1:11">
      <c r="A46" s="19"/>
      <c r="B46" s="22" t="s">
        <v>43</v>
      </c>
      <c r="C46" s="20"/>
      <c r="D46" s="203">
        <f>+ROUND('CE Min'!D238,0)</f>
        <v>0</v>
      </c>
      <c r="E46" s="203">
        <f>+ROUND('CE Min'!E238,0)</f>
        <v>0</v>
      </c>
      <c r="F46" s="205">
        <f t="shared" si="1"/>
        <v>0</v>
      </c>
      <c r="G46" s="184" t="e">
        <f t="shared" si="2"/>
        <v>#DIV/0!</v>
      </c>
      <c r="H46" s="23"/>
      <c r="I46"/>
      <c r="J46" s="227"/>
      <c r="K46" s="242"/>
    </row>
    <row r="47" spans="1:11">
      <c r="A47" s="19"/>
      <c r="B47" s="22" t="s">
        <v>44</v>
      </c>
      <c r="C47" s="20"/>
      <c r="D47" s="203">
        <f>+ROUND('CE Min'!D243,0)</f>
        <v>0</v>
      </c>
      <c r="E47" s="203">
        <f>+ROUND('CE Min'!E243,0)</f>
        <v>0</v>
      </c>
      <c r="F47" s="205">
        <f t="shared" si="1"/>
        <v>0</v>
      </c>
      <c r="G47" s="184" t="e">
        <f t="shared" si="2"/>
        <v>#DIV/0!</v>
      </c>
      <c r="H47" s="23"/>
      <c r="I47"/>
      <c r="J47" s="227"/>
      <c r="K47" s="242"/>
    </row>
    <row r="48" spans="1:11">
      <c r="A48" s="19"/>
      <c r="B48" s="22" t="s">
        <v>45</v>
      </c>
      <c r="C48" s="20"/>
      <c r="D48" s="203">
        <f>+ROUND('CE Min'!D248,0)</f>
        <v>0</v>
      </c>
      <c r="E48" s="203">
        <f>+ROUND('CE Min'!E248,0)</f>
        <v>0</v>
      </c>
      <c r="F48" s="205">
        <f t="shared" si="1"/>
        <v>0</v>
      </c>
      <c r="G48" s="184" t="e">
        <f t="shared" si="2"/>
        <v>#DIV/0!</v>
      </c>
      <c r="H48" s="23"/>
      <c r="I48"/>
      <c r="J48" s="227"/>
      <c r="K48" s="242"/>
    </row>
    <row r="49" spans="1:11">
      <c r="A49" s="19"/>
      <c r="B49" s="22" t="s">
        <v>46</v>
      </c>
      <c r="C49" s="20"/>
      <c r="D49" s="203">
        <f>+ROUND('CE Min'!D258,0)</f>
        <v>0</v>
      </c>
      <c r="E49" s="203">
        <f>+ROUND('CE Min'!E258,0)</f>
        <v>0</v>
      </c>
      <c r="F49" s="205">
        <f t="shared" si="1"/>
        <v>0</v>
      </c>
      <c r="G49" s="184" t="e">
        <f t="shared" si="2"/>
        <v>#DIV/0!</v>
      </c>
      <c r="H49" s="23"/>
      <c r="I49"/>
      <c r="J49" s="227"/>
      <c r="K49" s="242"/>
    </row>
    <row r="50" spans="1:11">
      <c r="A50" s="19"/>
      <c r="B50" s="22" t="s">
        <v>47</v>
      </c>
      <c r="C50" s="20"/>
      <c r="D50" s="203">
        <f>+ROUND('CE Min'!D264,0)</f>
        <v>0</v>
      </c>
      <c r="E50" s="203">
        <f>+ROUND('CE Min'!E264,0)</f>
        <v>0</v>
      </c>
      <c r="F50" s="205">
        <f t="shared" si="1"/>
        <v>0</v>
      </c>
      <c r="G50" s="184" t="e">
        <f t="shared" si="2"/>
        <v>#DIV/0!</v>
      </c>
      <c r="H50" s="23"/>
      <c r="I50"/>
      <c r="J50" s="227"/>
      <c r="K50" s="242"/>
    </row>
    <row r="51" spans="1:11">
      <c r="A51" s="19"/>
      <c r="B51" s="22" t="s">
        <v>48</v>
      </c>
      <c r="C51" s="20"/>
      <c r="D51" s="203">
        <f>+ROUND('CE Min'!D271,0)</f>
        <v>0</v>
      </c>
      <c r="E51" s="203">
        <f>+ROUND('CE Min'!E271,0)</f>
        <v>0</v>
      </c>
      <c r="F51" s="205">
        <f t="shared" si="1"/>
        <v>0</v>
      </c>
      <c r="G51" s="184" t="e">
        <f t="shared" si="2"/>
        <v>#DIV/0!</v>
      </c>
      <c r="H51" s="23"/>
      <c r="I51"/>
      <c r="J51" s="227"/>
      <c r="K51" s="242"/>
    </row>
    <row r="52" spans="1:11">
      <c r="A52" s="19"/>
      <c r="B52" s="22" t="s">
        <v>49</v>
      </c>
      <c r="C52" s="20"/>
      <c r="D52" s="203">
        <f>+ROUND('CE Min'!D277,0)</f>
        <v>0</v>
      </c>
      <c r="E52" s="203">
        <f>+ROUND('CE Min'!E277,0)</f>
        <v>0</v>
      </c>
      <c r="F52" s="205">
        <f t="shared" si="1"/>
        <v>0</v>
      </c>
      <c r="G52" s="184" t="e">
        <f t="shared" si="2"/>
        <v>#DIV/0!</v>
      </c>
      <c r="H52" s="23"/>
      <c r="I52"/>
      <c r="J52" s="227"/>
      <c r="K52" s="242"/>
    </row>
    <row r="53" spans="1:11">
      <c r="A53" s="19"/>
      <c r="B53" s="22" t="s">
        <v>50</v>
      </c>
      <c r="C53" s="20"/>
      <c r="D53" s="203">
        <f>+ROUND('CE Min'!D282,0)</f>
        <v>0</v>
      </c>
      <c r="E53" s="203">
        <f>+ROUND('CE Min'!E282,0)</f>
        <v>0</v>
      </c>
      <c r="F53" s="205">
        <f t="shared" si="1"/>
        <v>0</v>
      </c>
      <c r="G53" s="184" t="e">
        <f t="shared" si="2"/>
        <v>#DIV/0!</v>
      </c>
      <c r="H53" s="23"/>
      <c r="I53"/>
      <c r="J53" s="227"/>
      <c r="K53" s="242"/>
    </row>
    <row r="54" spans="1:11">
      <c r="A54" s="19"/>
      <c r="B54" s="22" t="s">
        <v>51</v>
      </c>
      <c r="C54" s="20"/>
      <c r="D54" s="203">
        <f>+ROUND('CE Min'!D291,0)</f>
        <v>0</v>
      </c>
      <c r="E54" s="203">
        <f>+ROUND('CE Min'!E291,0)</f>
        <v>0</v>
      </c>
      <c r="F54" s="205">
        <f t="shared" si="1"/>
        <v>0</v>
      </c>
      <c r="G54" s="184" t="e">
        <f t="shared" si="2"/>
        <v>#DIV/0!</v>
      </c>
      <c r="H54" s="23"/>
      <c r="I54"/>
      <c r="J54" s="227"/>
      <c r="K54" s="242"/>
    </row>
    <row r="55" spans="1:11">
      <c r="A55" s="19"/>
      <c r="B55" s="22" t="s">
        <v>52</v>
      </c>
      <c r="C55" s="20"/>
      <c r="D55" s="203">
        <f>+ROUND('CE Min'!D299,0)</f>
        <v>3121213</v>
      </c>
      <c r="E55" s="203">
        <f>+ROUND('CE Min'!E299,0)</f>
        <v>9976773</v>
      </c>
      <c r="F55" s="205">
        <f t="shared" si="1"/>
        <v>-6855560</v>
      </c>
      <c r="G55" s="184">
        <f t="shared" si="2"/>
        <v>-0.68715204806203367</v>
      </c>
      <c r="H55" s="196"/>
      <c r="I55"/>
      <c r="J55" s="227"/>
      <c r="K55" s="242"/>
    </row>
    <row r="56" spans="1:11">
      <c r="A56" s="19"/>
      <c r="B56" s="22" t="s">
        <v>53</v>
      </c>
      <c r="C56" s="253"/>
      <c r="D56" s="203">
        <f>+ROUND('CE Min'!D307,0)</f>
        <v>2183159</v>
      </c>
      <c r="E56" s="203">
        <f>+ROUND('CE Min'!E307,0)</f>
        <v>1990922</v>
      </c>
      <c r="F56" s="205">
        <f t="shared" si="1"/>
        <v>192237</v>
      </c>
      <c r="G56" s="184">
        <f t="shared" si="2"/>
        <v>9.6556771184406018E-2</v>
      </c>
      <c r="H56" s="196"/>
      <c r="I56"/>
      <c r="J56" s="227"/>
      <c r="K56" s="242"/>
    </row>
    <row r="57" spans="1:11">
      <c r="A57" s="19"/>
      <c r="B57" s="22" t="s">
        <v>54</v>
      </c>
      <c r="C57" s="20"/>
      <c r="D57" s="203">
        <f>+ROUND('CE Min'!D321,0)</f>
        <v>3000000</v>
      </c>
      <c r="E57" s="203">
        <f>+ROUND('CE Min'!E321,0)</f>
        <v>2818249</v>
      </c>
      <c r="F57" s="205">
        <f t="shared" si="1"/>
        <v>181751</v>
      </c>
      <c r="G57" s="184">
        <f t="shared" si="2"/>
        <v>6.4490752946244276E-2</v>
      </c>
      <c r="H57" s="23"/>
      <c r="I57"/>
      <c r="J57" s="227"/>
      <c r="K57" s="242"/>
    </row>
    <row r="58" spans="1:11">
      <c r="A58" s="19"/>
      <c r="B58" s="22" t="s">
        <v>55</v>
      </c>
      <c r="C58" s="20"/>
      <c r="D58" s="203">
        <f>+ROUND('CE Min'!D329,0)</f>
        <v>0</v>
      </c>
      <c r="E58" s="203">
        <f>+ROUND('CE Min'!E329,0)</f>
        <v>0</v>
      </c>
      <c r="F58" s="205">
        <f t="shared" si="1"/>
        <v>0</v>
      </c>
      <c r="G58" s="184" t="e">
        <f t="shared" si="2"/>
        <v>#DIV/0!</v>
      </c>
      <c r="H58" s="23"/>
      <c r="I58"/>
      <c r="J58" s="227"/>
      <c r="K58" s="242"/>
    </row>
    <row r="59" spans="1:11">
      <c r="A59" s="14">
        <v>3</v>
      </c>
      <c r="B59" s="16" t="s">
        <v>56</v>
      </c>
      <c r="C59" s="28"/>
      <c r="D59" s="211">
        <f>SUM(D60:D62)</f>
        <v>17956537</v>
      </c>
      <c r="E59" s="211">
        <f t="shared" ref="E59" si="9">SUM(E60:E62)</f>
        <v>19108266</v>
      </c>
      <c r="F59" s="207">
        <f t="shared" si="1"/>
        <v>-1151729</v>
      </c>
      <c r="G59" s="185">
        <f t="shared" si="2"/>
        <v>-6.0273862630968192E-2</v>
      </c>
      <c r="H59" s="24"/>
      <c r="I59"/>
      <c r="J59" s="193"/>
      <c r="K59" s="242"/>
    </row>
    <row r="60" spans="1:11">
      <c r="A60" s="19"/>
      <c r="B60" s="22" t="s">
        <v>57</v>
      </c>
      <c r="C60" s="20"/>
      <c r="D60" s="203">
        <f>+ROUND('CE Min'!D331,0)+2</f>
        <v>17654537</v>
      </c>
      <c r="E60" s="203">
        <f>+ROUND('CE Min'!E331,0)</f>
        <v>18855764</v>
      </c>
      <c r="F60" s="205">
        <f t="shared" si="1"/>
        <v>-1201227</v>
      </c>
      <c r="G60" s="184">
        <f t="shared" si="2"/>
        <v>-6.3706090084708317E-2</v>
      </c>
      <c r="H60" s="23"/>
      <c r="I60"/>
      <c r="J60" s="227"/>
      <c r="K60" s="242"/>
    </row>
    <row r="61" spans="1:11">
      <c r="A61" s="19"/>
      <c r="B61" s="22" t="s">
        <v>58</v>
      </c>
      <c r="C61" s="253"/>
      <c r="D61" s="203">
        <f>+ROUND('CE Min'!D351,0)</f>
        <v>202000</v>
      </c>
      <c r="E61" s="203">
        <f>+ROUND('CE Min'!E351,0)</f>
        <v>222502</v>
      </c>
      <c r="F61" s="205">
        <f t="shared" si="1"/>
        <v>-20502</v>
      </c>
      <c r="G61" s="184">
        <f t="shared" si="2"/>
        <v>-9.2142991973105853E-2</v>
      </c>
      <c r="H61" s="23"/>
      <c r="I61"/>
      <c r="J61" s="227"/>
      <c r="K61" s="242"/>
    </row>
    <row r="62" spans="1:11">
      <c r="A62" s="19"/>
      <c r="B62" s="22" t="s">
        <v>59</v>
      </c>
      <c r="C62" s="20"/>
      <c r="D62" s="203">
        <f>+ROUND('CE Min'!D365,0)</f>
        <v>100000</v>
      </c>
      <c r="E62" s="203">
        <f>+ROUND('CE Min'!E365,0)</f>
        <v>30000</v>
      </c>
      <c r="F62" s="205">
        <f t="shared" si="1"/>
        <v>70000</v>
      </c>
      <c r="G62" s="184">
        <f t="shared" si="2"/>
        <v>2.3333333333333335</v>
      </c>
      <c r="H62" s="23"/>
      <c r="I62"/>
      <c r="J62" s="227"/>
      <c r="K62" s="242"/>
    </row>
    <row r="63" spans="1:11">
      <c r="A63" s="14">
        <v>4</v>
      </c>
      <c r="B63" s="29" t="s">
        <v>60</v>
      </c>
      <c r="C63" s="28"/>
      <c r="D63" s="211">
        <f>+ROUND('CE Min'!D368,0)</f>
        <v>5000</v>
      </c>
      <c r="E63" s="211">
        <f>+ROUND('CE Min'!E368,0)</f>
        <v>5289</v>
      </c>
      <c r="F63" s="207">
        <f t="shared" si="1"/>
        <v>-289</v>
      </c>
      <c r="G63" s="185">
        <f t="shared" si="2"/>
        <v>-5.4641709207789754E-2</v>
      </c>
      <c r="H63" s="24"/>
      <c r="I63"/>
      <c r="J63" s="193"/>
      <c r="K63" s="242"/>
    </row>
    <row r="64" spans="1:11">
      <c r="A64" s="14">
        <v>5</v>
      </c>
      <c r="B64" s="16" t="s">
        <v>61</v>
      </c>
      <c r="C64" s="16"/>
      <c r="D64" s="211">
        <f>+ROUND('CE Min'!D376,0)</f>
        <v>4058597</v>
      </c>
      <c r="E64" s="211">
        <f>+ROUND('CE Min'!E376,0)</f>
        <v>3394126</v>
      </c>
      <c r="F64" s="207">
        <f t="shared" si="1"/>
        <v>664471</v>
      </c>
      <c r="G64" s="185">
        <f t="shared" si="2"/>
        <v>0.19577087002662835</v>
      </c>
      <c r="H64" s="24"/>
      <c r="I64"/>
      <c r="J64" s="193"/>
      <c r="K64" s="242"/>
    </row>
    <row r="65" spans="1:11">
      <c r="A65" s="14">
        <v>6</v>
      </c>
      <c r="B65" s="16" t="s">
        <v>62</v>
      </c>
      <c r="C65" s="28"/>
      <c r="D65" s="211">
        <f t="shared" ref="D65:E65" si="10">SUM(D66:D70)</f>
        <v>13488232</v>
      </c>
      <c r="E65" s="211">
        <f t="shared" si="10"/>
        <v>12105106</v>
      </c>
      <c r="F65" s="207">
        <f t="shared" si="1"/>
        <v>1383126</v>
      </c>
      <c r="G65" s="185">
        <f t="shared" si="2"/>
        <v>0.1142597181718194</v>
      </c>
      <c r="H65" s="24"/>
      <c r="I65"/>
      <c r="J65" s="193"/>
      <c r="K65" s="242"/>
    </row>
    <row r="66" spans="1:11">
      <c r="A66" s="14"/>
      <c r="B66" s="20" t="s">
        <v>63</v>
      </c>
      <c r="C66" s="25"/>
      <c r="D66" s="203">
        <f>+ROUND('CE Min'!D389,0)</f>
        <v>1108271</v>
      </c>
      <c r="E66" s="203">
        <f>+ROUND('CE Min'!E389,0)</f>
        <v>773064</v>
      </c>
      <c r="F66" s="205">
        <f t="shared" si="1"/>
        <v>335207</v>
      </c>
      <c r="G66" s="184">
        <f t="shared" si="2"/>
        <v>0.43360834290563266</v>
      </c>
      <c r="H66" s="23"/>
      <c r="I66"/>
      <c r="J66" s="227"/>
      <c r="K66" s="242"/>
    </row>
    <row r="67" spans="1:11">
      <c r="A67" s="14"/>
      <c r="B67" s="20" t="s">
        <v>64</v>
      </c>
      <c r="C67" s="25"/>
      <c r="D67" s="203">
        <f>+ROUND('CE Min'!D393,0)</f>
        <v>1079757</v>
      </c>
      <c r="E67" s="203">
        <f>+ROUND('CE Min'!E393,0)</f>
        <v>888878</v>
      </c>
      <c r="F67" s="205">
        <f t="shared" si="1"/>
        <v>190879</v>
      </c>
      <c r="G67" s="184">
        <f t="shared" si="2"/>
        <v>0.2147415055834434</v>
      </c>
      <c r="H67" s="23"/>
      <c r="I67"/>
      <c r="J67" s="227"/>
      <c r="K67" s="242"/>
    </row>
    <row r="68" spans="1:11">
      <c r="A68" s="14"/>
      <c r="B68" s="20" t="s">
        <v>65</v>
      </c>
      <c r="C68" s="25"/>
      <c r="D68" s="203">
        <f>+ROUND('CE Min'!D397,0)</f>
        <v>2451667</v>
      </c>
      <c r="E68" s="203">
        <f>+ROUND('CE Min'!E397,0)</f>
        <v>2352514</v>
      </c>
      <c r="F68" s="205">
        <f t="shared" si="1"/>
        <v>99153</v>
      </c>
      <c r="G68" s="184">
        <f t="shared" si="2"/>
        <v>4.2147676910743143E-2</v>
      </c>
      <c r="H68" s="23"/>
      <c r="I68"/>
      <c r="J68" s="227"/>
      <c r="K68" s="242"/>
    </row>
    <row r="69" spans="1:11">
      <c r="A69" s="19"/>
      <c r="B69" s="20" t="s">
        <v>66</v>
      </c>
      <c r="C69" s="25"/>
      <c r="D69" s="203">
        <f>+ROUND('CE Min'!D402+'CE Min'!D411+'CE Min'!D420,0)</f>
        <v>2779318</v>
      </c>
      <c r="E69" s="203">
        <f>+ROUND('CE Min'!E402+'CE Min'!E411+'CE Min'!E420,0)</f>
        <v>2775199</v>
      </c>
      <c r="F69" s="205">
        <f t="shared" si="1"/>
        <v>4119</v>
      </c>
      <c r="G69" s="184">
        <f t="shared" si="2"/>
        <v>1.4842178885189855E-3</v>
      </c>
      <c r="H69" s="23"/>
      <c r="I69"/>
      <c r="J69" s="227"/>
      <c r="K69" s="242"/>
    </row>
    <row r="70" spans="1:11">
      <c r="A70" s="19"/>
      <c r="B70" s="20" t="s">
        <v>67</v>
      </c>
      <c r="C70" s="25"/>
      <c r="D70" s="203">
        <f>+ROUND('CE Min'!D406+'CE Min'!D415+'CE Min'!D424,0)</f>
        <v>6069219</v>
      </c>
      <c r="E70" s="203">
        <f>+ROUND('CE Min'!E406+'CE Min'!E415+'CE Min'!E424,0)</f>
        <v>5315451</v>
      </c>
      <c r="F70" s="205">
        <f t="shared" si="1"/>
        <v>753768</v>
      </c>
      <c r="G70" s="184">
        <f t="shared" si="2"/>
        <v>0.1418069699071631</v>
      </c>
      <c r="H70" s="23"/>
      <c r="I70"/>
      <c r="J70" s="227"/>
    </row>
    <row r="71" spans="1:11">
      <c r="A71" s="14">
        <v>7</v>
      </c>
      <c r="B71" s="29" t="s">
        <v>68</v>
      </c>
      <c r="C71" s="16"/>
      <c r="D71" s="211">
        <f>+ROUND('CE Min'!D428,0)</f>
        <v>735397</v>
      </c>
      <c r="E71" s="211">
        <f>+ROUND('CE Min'!E428,0)</f>
        <v>811590</v>
      </c>
      <c r="F71" s="207">
        <f t="shared" si="1"/>
        <v>-76193</v>
      </c>
      <c r="G71" s="185">
        <f t="shared" si="2"/>
        <v>-9.3881146884510658E-2</v>
      </c>
      <c r="H71" s="24"/>
      <c r="I71"/>
      <c r="J71" s="193"/>
    </row>
    <row r="72" spans="1:11">
      <c r="A72" s="14">
        <v>8</v>
      </c>
      <c r="B72" s="29" t="s">
        <v>69</v>
      </c>
      <c r="C72" s="16"/>
      <c r="D72" s="211">
        <f t="shared" ref="D72:E72" si="11">SUM(D73:D75)</f>
        <v>198605</v>
      </c>
      <c r="E72" s="211">
        <f t="shared" si="11"/>
        <v>200000</v>
      </c>
      <c r="F72" s="207">
        <f t="shared" si="1"/>
        <v>-1395</v>
      </c>
      <c r="G72" s="185">
        <f t="shared" si="2"/>
        <v>-6.9750000000000003E-3</v>
      </c>
      <c r="H72" s="24"/>
      <c r="I72"/>
      <c r="J72" s="193"/>
    </row>
    <row r="73" spans="1:11">
      <c r="A73" s="14"/>
      <c r="B73" s="20" t="s">
        <v>70</v>
      </c>
      <c r="C73" s="25"/>
      <c r="D73" s="203">
        <f>+ROUND('CE Min'!D437,0)</f>
        <v>4000</v>
      </c>
      <c r="E73" s="203">
        <f>+ROUND('CE Min'!E437,0)</f>
        <v>5000</v>
      </c>
      <c r="F73" s="205">
        <f t="shared" si="1"/>
        <v>-1000</v>
      </c>
      <c r="G73" s="184">
        <f t="shared" si="2"/>
        <v>-0.2</v>
      </c>
      <c r="H73" s="23"/>
      <c r="I73"/>
      <c r="J73" s="227"/>
    </row>
    <row r="74" spans="1:11">
      <c r="A74" s="14"/>
      <c r="B74" s="20" t="s">
        <v>71</v>
      </c>
      <c r="C74" s="25"/>
      <c r="D74" s="203">
        <f>+ROUND('CE Min'!D439,0)</f>
        <v>0</v>
      </c>
      <c r="E74" s="203">
        <f>+ROUND('CE Min'!E439,0)</f>
        <v>0</v>
      </c>
      <c r="F74" s="205">
        <f t="shared" ref="F74:F120" si="12">+D74-E74</f>
        <v>0</v>
      </c>
      <c r="G74" s="184" t="e">
        <f t="shared" ref="G74:G120" si="13">+F74/E74</f>
        <v>#DIV/0!</v>
      </c>
      <c r="H74" s="23"/>
      <c r="I74"/>
      <c r="J74" s="227"/>
    </row>
    <row r="75" spans="1:11">
      <c r="A75" s="19"/>
      <c r="B75" s="20" t="s">
        <v>72</v>
      </c>
      <c r="C75" s="25"/>
      <c r="D75" s="203">
        <f>+ROUND('CE Min'!D442,0)</f>
        <v>194605</v>
      </c>
      <c r="E75" s="203">
        <f>+ROUND('CE Min'!E442,0)</f>
        <v>195000</v>
      </c>
      <c r="F75" s="205">
        <f t="shared" si="12"/>
        <v>-395</v>
      </c>
      <c r="G75" s="184">
        <f t="shared" si="13"/>
        <v>-2.0256410256410257E-3</v>
      </c>
      <c r="H75" s="23"/>
      <c r="I75"/>
      <c r="J75" s="227"/>
    </row>
    <row r="76" spans="1:11">
      <c r="A76" s="14">
        <v>9</v>
      </c>
      <c r="B76" s="29" t="s">
        <v>73</v>
      </c>
      <c r="C76" s="16"/>
      <c r="D76" s="211">
        <f>+ROUND('CE Min'!D443,0)</f>
        <v>0</v>
      </c>
      <c r="E76" s="211">
        <f>+ROUND('CE Min'!E443,0)</f>
        <v>0</v>
      </c>
      <c r="F76" s="207">
        <f t="shared" si="12"/>
        <v>0</v>
      </c>
      <c r="G76" s="185" t="e">
        <f t="shared" si="13"/>
        <v>#DIV/0!</v>
      </c>
      <c r="H76" s="24"/>
      <c r="I76"/>
      <c r="J76" s="193"/>
    </row>
    <row r="77" spans="1:11">
      <c r="A77" s="14">
        <v>10</v>
      </c>
      <c r="B77" s="16" t="s">
        <v>74</v>
      </c>
      <c r="C77" s="28"/>
      <c r="D77" s="211">
        <f t="shared" ref="D77:E77" si="14">SUM(D78:D79)</f>
        <v>0</v>
      </c>
      <c r="E77" s="211">
        <f t="shared" si="14"/>
        <v>0</v>
      </c>
      <c r="F77" s="207">
        <f t="shared" si="12"/>
        <v>0</v>
      </c>
      <c r="G77" s="185" t="e">
        <f t="shared" si="13"/>
        <v>#DIV/0!</v>
      </c>
      <c r="H77" s="24"/>
      <c r="I77"/>
      <c r="J77" s="193"/>
    </row>
    <row r="78" spans="1:11">
      <c r="A78" s="14"/>
      <c r="B78" s="20" t="s">
        <v>75</v>
      </c>
      <c r="C78" s="25"/>
      <c r="D78" s="203">
        <f>+ROUND('CE Min'!D447,0)</f>
        <v>0</v>
      </c>
      <c r="E78" s="203">
        <f>+ROUND('CE Min'!E447,0)</f>
        <v>0</v>
      </c>
      <c r="F78" s="205">
        <f t="shared" si="12"/>
        <v>0</v>
      </c>
      <c r="G78" s="184" t="e">
        <f t="shared" si="13"/>
        <v>#DIV/0!</v>
      </c>
      <c r="H78" s="23"/>
      <c r="I78"/>
      <c r="J78" s="227"/>
    </row>
    <row r="79" spans="1:11">
      <c r="A79" s="14"/>
      <c r="B79" s="20" t="s">
        <v>76</v>
      </c>
      <c r="C79" s="25"/>
      <c r="D79" s="203">
        <f>+ROUND('CE Min'!D456,0)</f>
        <v>0</v>
      </c>
      <c r="E79" s="203">
        <f>+ROUND('CE Min'!E456,0)</f>
        <v>0</v>
      </c>
      <c r="F79" s="205">
        <f t="shared" si="12"/>
        <v>0</v>
      </c>
      <c r="G79" s="184" t="e">
        <f t="shared" si="13"/>
        <v>#DIV/0!</v>
      </c>
      <c r="H79" s="23"/>
      <c r="I79"/>
      <c r="J79" s="227"/>
    </row>
    <row r="80" spans="1:11">
      <c r="A80" s="14">
        <v>11</v>
      </c>
      <c r="B80" s="16" t="s">
        <v>77</v>
      </c>
      <c r="C80" s="28"/>
      <c r="D80" s="211">
        <f t="shared" ref="D80:E80" si="15">SUM(D81:D84)</f>
        <v>16026021</v>
      </c>
      <c r="E80" s="211">
        <f t="shared" si="15"/>
        <v>27905915</v>
      </c>
      <c r="F80" s="207">
        <f t="shared" si="12"/>
        <v>-11879894</v>
      </c>
      <c r="G80" s="185">
        <f t="shared" si="13"/>
        <v>-0.42571239824961843</v>
      </c>
      <c r="H80" s="24"/>
      <c r="I80"/>
      <c r="J80" s="193"/>
    </row>
    <row r="81" spans="1:10">
      <c r="A81" s="14"/>
      <c r="B81" s="20" t="s">
        <v>78</v>
      </c>
      <c r="C81" s="17"/>
      <c r="D81" s="203">
        <f>+ROUND('CE Min'!D464,0)</f>
        <v>14098354</v>
      </c>
      <c r="E81" s="203">
        <f>+ROUND('CE Min'!E464,0)</f>
        <v>14511355</v>
      </c>
      <c r="F81" s="205">
        <f t="shared" si="12"/>
        <v>-413001</v>
      </c>
      <c r="G81" s="184">
        <f t="shared" si="13"/>
        <v>-2.8460540039162437E-2</v>
      </c>
      <c r="H81" s="23"/>
      <c r="I81" s="414"/>
      <c r="J81" s="227"/>
    </row>
    <row r="82" spans="1:10">
      <c r="A82" s="14"/>
      <c r="B82" s="20" t="s">
        <v>79</v>
      </c>
      <c r="C82" s="17"/>
      <c r="D82" s="203">
        <f>+ROUND('CE Min'!D472,0)</f>
        <v>0</v>
      </c>
      <c r="E82" s="203">
        <f>+ROUND('CE Min'!E472,0)</f>
        <v>0</v>
      </c>
      <c r="F82" s="205">
        <f t="shared" si="12"/>
        <v>0</v>
      </c>
      <c r="G82" s="184" t="e">
        <f t="shared" si="13"/>
        <v>#DIV/0!</v>
      </c>
      <c r="H82" s="23"/>
      <c r="I82"/>
      <c r="J82" s="227"/>
    </row>
    <row r="83" spans="1:10">
      <c r="A83" s="14"/>
      <c r="B83" s="20" t="s">
        <v>80</v>
      </c>
      <c r="C83" s="17"/>
      <c r="D83" s="203">
        <f>+ROUND('CE Min'!D473,0)</f>
        <v>1801472</v>
      </c>
      <c r="E83" s="203">
        <f>+ROUND('CE Min'!E473,0)</f>
        <v>13209811</v>
      </c>
      <c r="F83" s="205">
        <f t="shared" si="12"/>
        <v>-11408339</v>
      </c>
      <c r="G83" s="184">
        <f t="shared" si="13"/>
        <v>-0.86362620933789291</v>
      </c>
      <c r="H83" s="23"/>
      <c r="I83"/>
      <c r="J83" s="227"/>
    </row>
    <row r="84" spans="1:10">
      <c r="A84" s="14"/>
      <c r="B84" s="20" t="s">
        <v>81</v>
      </c>
      <c r="C84" s="17"/>
      <c r="D84" s="203">
        <f>+ROUND('CE Min'!D480,0)</f>
        <v>126195</v>
      </c>
      <c r="E84" s="203">
        <f>+ROUND('CE Min'!E480,0)</f>
        <v>184749</v>
      </c>
      <c r="F84" s="205">
        <f t="shared" si="12"/>
        <v>-58554</v>
      </c>
      <c r="G84" s="184">
        <f t="shared" si="13"/>
        <v>-0.31693811603851713</v>
      </c>
      <c r="H84" s="23"/>
      <c r="I84"/>
      <c r="J84" s="227"/>
    </row>
    <row r="85" spans="1:10">
      <c r="A85" s="249" t="s">
        <v>82</v>
      </c>
      <c r="B85" s="250"/>
      <c r="C85" s="250"/>
      <c r="D85" s="208">
        <f t="shared" ref="D85:E85" si="16">D38+D41+D63+D64+D65+D71+D72+D76+D77+D80+D59</f>
        <v>522608155</v>
      </c>
      <c r="E85" s="208">
        <f t="shared" si="16"/>
        <v>550503042</v>
      </c>
      <c r="F85" s="209">
        <f t="shared" si="12"/>
        <v>-27894887</v>
      </c>
      <c r="G85" s="177">
        <f t="shared" si="13"/>
        <v>-5.0671630984375195E-2</v>
      </c>
      <c r="H85" s="24"/>
      <c r="I85"/>
      <c r="J85" s="193"/>
    </row>
    <row r="86" spans="1:10" ht="13.5" thickBot="1">
      <c r="A86" s="30"/>
      <c r="B86" s="31"/>
      <c r="C86" s="32"/>
      <c r="D86" s="212"/>
      <c r="E86" s="212"/>
      <c r="F86" s="213"/>
      <c r="G86" s="186"/>
      <c r="H86" s="21"/>
      <c r="I86"/>
      <c r="J86" s="193"/>
    </row>
    <row r="87" spans="1:10" ht="13.5" thickBot="1">
      <c r="A87" s="251" t="s">
        <v>83</v>
      </c>
      <c r="B87" s="252"/>
      <c r="C87" s="252"/>
      <c r="D87" s="214">
        <f t="shared" ref="D87:E87" si="17">+D35-D85</f>
        <v>1064767</v>
      </c>
      <c r="E87" s="214">
        <f t="shared" si="17"/>
        <v>7942567</v>
      </c>
      <c r="F87" s="209"/>
      <c r="G87" s="177"/>
      <c r="H87" s="24"/>
      <c r="I87"/>
      <c r="J87" s="193"/>
    </row>
    <row r="88" spans="1:10">
      <c r="A88" s="33"/>
      <c r="B88" s="34"/>
      <c r="C88" s="35"/>
      <c r="D88" s="210"/>
      <c r="E88" s="210"/>
      <c r="F88" s="205"/>
      <c r="G88" s="184"/>
      <c r="H88" s="21"/>
      <c r="I88"/>
      <c r="J88" s="227"/>
    </row>
    <row r="89" spans="1:10">
      <c r="A89" s="14" t="s">
        <v>84</v>
      </c>
      <c r="B89" s="16" t="s">
        <v>85</v>
      </c>
      <c r="C89" s="28"/>
      <c r="D89" s="211"/>
      <c r="E89" s="211"/>
      <c r="F89" s="207"/>
      <c r="G89" s="185"/>
      <c r="H89" s="21"/>
      <c r="I89"/>
      <c r="J89" s="193"/>
    </row>
    <row r="90" spans="1:10">
      <c r="A90" s="36"/>
      <c r="B90" s="15" t="s">
        <v>86</v>
      </c>
      <c r="C90" s="37" t="s">
        <v>87</v>
      </c>
      <c r="D90" s="206">
        <f>+ROUND('CE Min'!D493+'CE Min'!D497,0)</f>
        <v>0</v>
      </c>
      <c r="E90" s="206">
        <f>+ROUND('CE Min'!E493+'CE Min'!E497,0)</f>
        <v>1</v>
      </c>
      <c r="F90" s="207">
        <f t="shared" si="12"/>
        <v>-1</v>
      </c>
      <c r="G90" s="185">
        <f t="shared" si="13"/>
        <v>-1</v>
      </c>
      <c r="H90" s="24"/>
      <c r="I90"/>
      <c r="J90" s="193"/>
    </row>
    <row r="91" spans="1:10">
      <c r="A91" s="36"/>
      <c r="B91" s="15" t="s">
        <v>88</v>
      </c>
      <c r="C91" s="37" t="s">
        <v>89</v>
      </c>
      <c r="D91" s="206">
        <f>+ROUND('CE Min'!D503+'CE Min'!D507,0)</f>
        <v>0</v>
      </c>
      <c r="E91" s="206">
        <f>+ROUND('CE Min'!E503+'CE Min'!E507,0)</f>
        <v>0</v>
      </c>
      <c r="F91" s="207">
        <f t="shared" si="12"/>
        <v>0</v>
      </c>
      <c r="G91" s="185" t="e">
        <f t="shared" si="13"/>
        <v>#DIV/0!</v>
      </c>
      <c r="H91" s="24"/>
      <c r="I91"/>
      <c r="J91" s="193"/>
    </row>
    <row r="92" spans="1:10">
      <c r="A92" s="249" t="s">
        <v>90</v>
      </c>
      <c r="B92" s="250"/>
      <c r="C92" s="250" t="s">
        <v>91</v>
      </c>
      <c r="D92" s="208">
        <f t="shared" ref="D92:E92" si="18">+D90-D91</f>
        <v>0</v>
      </c>
      <c r="E92" s="208">
        <f t="shared" si="18"/>
        <v>1</v>
      </c>
      <c r="F92" s="209">
        <f t="shared" si="12"/>
        <v>-1</v>
      </c>
      <c r="G92" s="177">
        <f t="shared" si="13"/>
        <v>-1</v>
      </c>
      <c r="H92" s="24"/>
      <c r="I92"/>
      <c r="J92" s="193"/>
    </row>
    <row r="93" spans="1:10">
      <c r="A93" s="36"/>
      <c r="B93" s="38"/>
      <c r="C93" s="16"/>
      <c r="D93" s="211"/>
      <c r="E93" s="211"/>
      <c r="F93" s="207"/>
      <c r="G93" s="185"/>
      <c r="H93" s="21"/>
      <c r="I93"/>
      <c r="J93" s="193"/>
    </row>
    <row r="94" spans="1:10">
      <c r="A94" s="14" t="s">
        <v>92</v>
      </c>
      <c r="B94" s="16" t="s">
        <v>93</v>
      </c>
      <c r="C94" s="16"/>
      <c r="D94" s="211"/>
      <c r="E94" s="211"/>
      <c r="F94" s="207"/>
      <c r="G94" s="185"/>
      <c r="H94" s="21"/>
      <c r="I94"/>
      <c r="J94" s="193"/>
    </row>
    <row r="95" spans="1:10">
      <c r="A95" s="36"/>
      <c r="B95" s="15" t="s">
        <v>86</v>
      </c>
      <c r="C95" s="16" t="s">
        <v>94</v>
      </c>
      <c r="D95" s="206">
        <f>+ROUND(+'CE Min'!D512,0)</f>
        <v>0</v>
      </c>
      <c r="E95" s="206">
        <f>+ROUND(+'CE Min'!E512,0)</f>
        <v>0</v>
      </c>
      <c r="F95" s="207">
        <f t="shared" si="12"/>
        <v>0</v>
      </c>
      <c r="G95" s="185" t="e">
        <f t="shared" si="13"/>
        <v>#DIV/0!</v>
      </c>
      <c r="H95" s="21"/>
      <c r="I95"/>
      <c r="J95" s="193"/>
    </row>
    <row r="96" spans="1:10">
      <c r="A96" s="36"/>
      <c r="B96" s="15" t="s">
        <v>88</v>
      </c>
      <c r="C96" s="16" t="s">
        <v>95</v>
      </c>
      <c r="D96" s="206">
        <f>+ROUND(+'CE Min'!D513,0)</f>
        <v>0</v>
      </c>
      <c r="E96" s="206">
        <f>+ROUND(+'CE Min'!E513,0)</f>
        <v>0</v>
      </c>
      <c r="F96" s="207">
        <f t="shared" si="12"/>
        <v>0</v>
      </c>
      <c r="G96" s="185" t="e">
        <f t="shared" si="13"/>
        <v>#DIV/0!</v>
      </c>
      <c r="H96" s="21"/>
      <c r="I96"/>
      <c r="J96" s="193"/>
    </row>
    <row r="97" spans="1:10">
      <c r="A97" s="249" t="s">
        <v>96</v>
      </c>
      <c r="B97" s="250"/>
      <c r="C97" s="250" t="s">
        <v>91</v>
      </c>
      <c r="D97" s="208">
        <f t="shared" ref="D97:E97" si="19">D95-D96</f>
        <v>0</v>
      </c>
      <c r="E97" s="208">
        <f t="shared" si="19"/>
        <v>0</v>
      </c>
      <c r="F97" s="209">
        <f t="shared" si="12"/>
        <v>0</v>
      </c>
      <c r="G97" s="177" t="e">
        <f t="shared" si="13"/>
        <v>#DIV/0!</v>
      </c>
      <c r="H97" s="24"/>
      <c r="I97"/>
      <c r="J97" s="193"/>
    </row>
    <row r="98" spans="1:10">
      <c r="A98" s="36"/>
      <c r="B98" s="38"/>
      <c r="C98" s="16"/>
      <c r="D98" s="215"/>
      <c r="E98" s="215"/>
      <c r="F98" s="216"/>
      <c r="G98" s="187"/>
      <c r="H98" s="21"/>
      <c r="I98"/>
      <c r="J98" s="193"/>
    </row>
    <row r="99" spans="1:10">
      <c r="A99" s="39" t="s">
        <v>97</v>
      </c>
      <c r="B99" s="16" t="s">
        <v>98</v>
      </c>
      <c r="C99" s="28"/>
      <c r="D99" s="215"/>
      <c r="E99" s="215"/>
      <c r="F99" s="216"/>
      <c r="G99" s="187"/>
      <c r="H99" s="21"/>
      <c r="I99"/>
      <c r="J99" s="193"/>
    </row>
    <row r="100" spans="1:10">
      <c r="A100" s="39"/>
      <c r="B100" s="40">
        <v>1</v>
      </c>
      <c r="C100" s="37" t="s">
        <v>99</v>
      </c>
      <c r="D100" s="215">
        <f t="shared" ref="D100:E100" si="20">SUM(D101:D102)</f>
        <v>0</v>
      </c>
      <c r="E100" s="215">
        <f t="shared" si="20"/>
        <v>976561</v>
      </c>
      <c r="F100" s="216">
        <f t="shared" si="12"/>
        <v>-976561</v>
      </c>
      <c r="G100" s="187">
        <f t="shared" si="13"/>
        <v>-1</v>
      </c>
      <c r="H100" s="24"/>
      <c r="I100"/>
      <c r="J100" s="193"/>
    </row>
    <row r="101" spans="1:10">
      <c r="A101" s="39"/>
      <c r="B101" s="40"/>
      <c r="C101" s="20" t="s">
        <v>100</v>
      </c>
      <c r="D101" s="203">
        <f>+ROUND(+'CE Min'!D517,0)</f>
        <v>0</v>
      </c>
      <c r="E101" s="203">
        <f>+ROUND(+'CE Min'!E517,0)</f>
        <v>0</v>
      </c>
      <c r="F101" s="200">
        <f t="shared" si="12"/>
        <v>0</v>
      </c>
      <c r="G101" s="188" t="e">
        <f t="shared" si="13"/>
        <v>#DIV/0!</v>
      </c>
      <c r="H101" s="23"/>
      <c r="I101"/>
      <c r="J101" s="227"/>
    </row>
    <row r="102" spans="1:10">
      <c r="A102" s="39"/>
      <c r="B102" s="40"/>
      <c r="C102" s="20" t="s">
        <v>101</v>
      </c>
      <c r="D102" s="203">
        <f>+ROUND('CE Min'!D518,0)</f>
        <v>0</v>
      </c>
      <c r="E102" s="203">
        <f>+ROUND('CE Min'!E518,0)</f>
        <v>976561</v>
      </c>
      <c r="F102" s="200">
        <f t="shared" si="12"/>
        <v>-976561</v>
      </c>
      <c r="G102" s="188">
        <f t="shared" si="13"/>
        <v>-1</v>
      </c>
      <c r="H102" s="23"/>
      <c r="I102"/>
      <c r="J102" s="227"/>
    </row>
    <row r="103" spans="1:10">
      <c r="A103" s="39"/>
      <c r="B103" s="40">
        <v>2</v>
      </c>
      <c r="C103" s="16" t="s">
        <v>102</v>
      </c>
      <c r="D103" s="215">
        <f t="shared" ref="D103:E103" si="21">SUM(D104:D105)</f>
        <v>0</v>
      </c>
      <c r="E103" s="215">
        <f t="shared" si="21"/>
        <v>6499793</v>
      </c>
      <c r="F103" s="216">
        <f t="shared" si="12"/>
        <v>-6499793</v>
      </c>
      <c r="G103" s="187">
        <f t="shared" si="13"/>
        <v>-1</v>
      </c>
      <c r="H103" s="24"/>
      <c r="I103"/>
      <c r="J103" s="227"/>
    </row>
    <row r="104" spans="1:10">
      <c r="A104" s="39"/>
      <c r="B104" s="40"/>
      <c r="C104" s="20" t="s">
        <v>103</v>
      </c>
      <c r="D104" s="203">
        <f>+ROUND(+'CE Min'!D543,0)</f>
        <v>0</v>
      </c>
      <c r="E104" s="203">
        <f>+ROUND(+'CE Min'!E543,0)</f>
        <v>0</v>
      </c>
      <c r="F104" s="217">
        <f t="shared" si="12"/>
        <v>0</v>
      </c>
      <c r="G104" s="189" t="e">
        <f t="shared" si="13"/>
        <v>#DIV/0!</v>
      </c>
      <c r="H104" s="23"/>
      <c r="I104"/>
      <c r="J104" s="227"/>
    </row>
    <row r="105" spans="1:10">
      <c r="A105" s="39"/>
      <c r="B105" s="40"/>
      <c r="C105" s="20" t="s">
        <v>104</v>
      </c>
      <c r="D105" s="203">
        <f>+ROUND('CE Min'!D544,0)</f>
        <v>0</v>
      </c>
      <c r="E105" s="203">
        <f>+ROUND('CE Min'!E544,0)</f>
        <v>6499793</v>
      </c>
      <c r="F105" s="217">
        <f t="shared" si="12"/>
        <v>-6499793</v>
      </c>
      <c r="G105" s="189">
        <f t="shared" si="13"/>
        <v>-1</v>
      </c>
      <c r="H105" s="23"/>
      <c r="I105"/>
      <c r="J105" s="227"/>
    </row>
    <row r="106" spans="1:10">
      <c r="A106" s="249" t="s">
        <v>105</v>
      </c>
      <c r="B106" s="250"/>
      <c r="C106" s="250" t="s">
        <v>106</v>
      </c>
      <c r="D106" s="218">
        <f t="shared" ref="D106:E106" si="22">D100-D103</f>
        <v>0</v>
      </c>
      <c r="E106" s="218">
        <f t="shared" si="22"/>
        <v>-5523232</v>
      </c>
      <c r="F106" s="219">
        <f t="shared" si="12"/>
        <v>5523232</v>
      </c>
      <c r="G106" s="178">
        <f t="shared" si="13"/>
        <v>-1</v>
      </c>
      <c r="H106" s="24"/>
      <c r="I106"/>
      <c r="J106" s="193"/>
    </row>
    <row r="107" spans="1:10" ht="13.5" thickBot="1">
      <c r="A107" s="41"/>
      <c r="B107" s="42"/>
      <c r="C107" s="43"/>
      <c r="D107" s="220"/>
      <c r="E107" s="220"/>
      <c r="F107" s="221"/>
      <c r="G107" s="190"/>
      <c r="H107" s="21"/>
      <c r="I107"/>
      <c r="J107" s="193"/>
    </row>
    <row r="108" spans="1:10" ht="13.5" thickBot="1">
      <c r="A108" s="251" t="s">
        <v>107</v>
      </c>
      <c r="B108" s="252"/>
      <c r="C108" s="252"/>
      <c r="D108" s="222">
        <f t="shared" ref="D108:E108" si="23">D87+D92+D97+D106</f>
        <v>1064767</v>
      </c>
      <c r="E108" s="222">
        <f t="shared" si="23"/>
        <v>2419336</v>
      </c>
      <c r="F108" s="223">
        <f t="shared" si="12"/>
        <v>-1354569</v>
      </c>
      <c r="G108" s="179">
        <f t="shared" si="13"/>
        <v>-0.5598928796992233</v>
      </c>
      <c r="H108" s="24"/>
      <c r="I108"/>
      <c r="J108" s="193"/>
    </row>
    <row r="109" spans="1:10">
      <c r="A109" s="19"/>
      <c r="B109" s="26"/>
      <c r="C109" s="44"/>
      <c r="D109" s="224"/>
      <c r="E109" s="224"/>
      <c r="F109" s="217"/>
      <c r="G109" s="189"/>
      <c r="H109" s="21"/>
      <c r="I109"/>
      <c r="J109" s="227"/>
    </row>
    <row r="110" spans="1:10">
      <c r="A110" s="39" t="s">
        <v>108</v>
      </c>
      <c r="B110" s="16" t="s">
        <v>109</v>
      </c>
      <c r="C110" s="28"/>
      <c r="D110" s="215"/>
      <c r="E110" s="215"/>
      <c r="F110" s="216"/>
      <c r="G110" s="187"/>
      <c r="H110" s="21"/>
      <c r="I110"/>
      <c r="J110" s="193"/>
    </row>
    <row r="111" spans="1:10">
      <c r="A111" s="39"/>
      <c r="B111" s="40" t="s">
        <v>86</v>
      </c>
      <c r="C111" s="37" t="s">
        <v>110</v>
      </c>
      <c r="D111" s="215">
        <f t="shared" ref="D111:E111" si="24">SUM(D112:D115)</f>
        <v>1064767</v>
      </c>
      <c r="E111" s="215">
        <f t="shared" si="24"/>
        <v>869589</v>
      </c>
      <c r="F111" s="216">
        <f t="shared" si="12"/>
        <v>195178</v>
      </c>
      <c r="G111" s="187">
        <f t="shared" si="13"/>
        <v>0.22444856133184757</v>
      </c>
      <c r="H111" s="24"/>
      <c r="I111"/>
      <c r="J111" s="193"/>
    </row>
    <row r="112" spans="1:10">
      <c r="A112" s="19"/>
      <c r="B112" s="22"/>
      <c r="C112" s="20" t="s">
        <v>111</v>
      </c>
      <c r="D112" s="203">
        <f>+ROUND(+'CE Min'!D578,0)</f>
        <v>902828</v>
      </c>
      <c r="E112" s="203">
        <f>+ROUND(+'CE Min'!E578,0)</f>
        <v>710496</v>
      </c>
      <c r="F112" s="200">
        <f t="shared" si="12"/>
        <v>192332</v>
      </c>
      <c r="G112" s="188">
        <f t="shared" si="13"/>
        <v>0.27070103139215423</v>
      </c>
      <c r="H112" s="23"/>
      <c r="I112"/>
      <c r="J112" s="227"/>
    </row>
    <row r="113" spans="1:10">
      <c r="A113" s="19"/>
      <c r="B113" s="22"/>
      <c r="C113" s="20" t="s">
        <v>112</v>
      </c>
      <c r="D113" s="203">
        <f>+ROUND(+'CE Min'!D579,0)</f>
        <v>161939</v>
      </c>
      <c r="E113" s="203">
        <f>+ROUND(+'CE Min'!E579,0)</f>
        <v>159093</v>
      </c>
      <c r="F113" s="200">
        <f t="shared" si="12"/>
        <v>2846</v>
      </c>
      <c r="G113" s="188">
        <f t="shared" si="13"/>
        <v>1.7888907745783913E-2</v>
      </c>
      <c r="H113" s="23"/>
      <c r="I113"/>
      <c r="J113" s="227"/>
    </row>
    <row r="114" spans="1:10">
      <c r="A114" s="19"/>
      <c r="B114" s="22"/>
      <c r="C114" s="20" t="s">
        <v>113</v>
      </c>
      <c r="D114" s="203">
        <f>+ROUND(+'CE Min'!D580,0)</f>
        <v>0</v>
      </c>
      <c r="E114" s="203">
        <f>+ROUND(+'CE Min'!E580,0)</f>
        <v>0</v>
      </c>
      <c r="F114" s="200">
        <f t="shared" si="12"/>
        <v>0</v>
      </c>
      <c r="G114" s="188" t="e">
        <f t="shared" si="13"/>
        <v>#DIV/0!</v>
      </c>
      <c r="H114" s="23"/>
      <c r="I114"/>
      <c r="J114" s="227"/>
    </row>
    <row r="115" spans="1:10">
      <c r="A115" s="19"/>
      <c r="B115" s="22"/>
      <c r="C115" s="20" t="s">
        <v>114</v>
      </c>
      <c r="D115" s="203">
        <f>+ROUND(+'CE Min'!D581,0)</f>
        <v>0</v>
      </c>
      <c r="E115" s="203">
        <f>+ROUND(+'CE Min'!E581,0)</f>
        <v>0</v>
      </c>
      <c r="F115" s="200">
        <f t="shared" si="12"/>
        <v>0</v>
      </c>
      <c r="G115" s="188" t="e">
        <f t="shared" si="13"/>
        <v>#DIV/0!</v>
      </c>
      <c r="H115" s="23"/>
      <c r="I115"/>
      <c r="J115" s="227"/>
    </row>
    <row r="116" spans="1:10">
      <c r="A116" s="39"/>
      <c r="B116" s="40" t="s">
        <v>88</v>
      </c>
      <c r="C116" s="16" t="s">
        <v>115</v>
      </c>
      <c r="D116" s="211">
        <f>+ROUND(+'CE Min'!D582,0)</f>
        <v>0</v>
      </c>
      <c r="E116" s="211">
        <f>+ROUND(+'CE Min'!E582,0)</f>
        <v>166457</v>
      </c>
      <c r="F116" s="216">
        <f t="shared" si="12"/>
        <v>-166457</v>
      </c>
      <c r="G116" s="187">
        <f t="shared" si="13"/>
        <v>-1</v>
      </c>
      <c r="H116" s="24"/>
      <c r="I116"/>
      <c r="J116" s="193"/>
    </row>
    <row r="117" spans="1:10">
      <c r="A117" s="39"/>
      <c r="B117" s="40" t="s">
        <v>116</v>
      </c>
      <c r="C117" s="45" t="s">
        <v>117</v>
      </c>
      <c r="D117" s="211">
        <f>+ROUND(+'CE Min'!D585,0)</f>
        <v>0</v>
      </c>
      <c r="E117" s="211">
        <f>+ROUND(+'CE Min'!E585,0)</f>
        <v>0</v>
      </c>
      <c r="F117" s="225">
        <f t="shared" si="12"/>
        <v>0</v>
      </c>
      <c r="G117" s="191" t="e">
        <f t="shared" si="13"/>
        <v>#DIV/0!</v>
      </c>
      <c r="H117" s="21"/>
      <c r="I117"/>
      <c r="J117" s="193"/>
    </row>
    <row r="118" spans="1:10">
      <c r="A118" s="249" t="s">
        <v>118</v>
      </c>
      <c r="B118" s="250"/>
      <c r="C118" s="250"/>
      <c r="D118" s="218">
        <f t="shared" ref="D118:E118" si="25">D111+D116+D117</f>
        <v>1064767</v>
      </c>
      <c r="E118" s="218">
        <f t="shared" si="25"/>
        <v>1036046</v>
      </c>
      <c r="F118" s="219">
        <f t="shared" si="12"/>
        <v>28721</v>
      </c>
      <c r="G118" s="178">
        <f t="shared" si="13"/>
        <v>2.7721742084810905E-2</v>
      </c>
      <c r="H118" s="24"/>
      <c r="I118"/>
      <c r="J118" s="193"/>
    </row>
    <row r="119" spans="1:10">
      <c r="A119" s="19"/>
      <c r="B119" s="26"/>
      <c r="C119" s="17"/>
      <c r="D119" s="217"/>
      <c r="E119" s="217"/>
      <c r="F119" s="217"/>
      <c r="G119" s="189"/>
      <c r="H119" s="21"/>
      <c r="I119"/>
    </row>
    <row r="120" spans="1:10" ht="13.5" thickBot="1">
      <c r="A120" s="46" t="s">
        <v>119</v>
      </c>
      <c r="B120" s="47"/>
      <c r="C120" s="48"/>
      <c r="D120" s="226">
        <f t="shared" ref="D120:E120" si="26">D108-D118</f>
        <v>0</v>
      </c>
      <c r="E120" s="226">
        <f t="shared" si="26"/>
        <v>1383290</v>
      </c>
      <c r="F120" s="226">
        <f t="shared" si="12"/>
        <v>-1383290</v>
      </c>
      <c r="G120" s="192">
        <f t="shared" si="13"/>
        <v>-1</v>
      </c>
      <c r="H120" s="24"/>
      <c r="I120"/>
    </row>
    <row r="122" spans="1:10">
      <c r="A122" s="49"/>
      <c r="B122" s="49"/>
      <c r="C122" s="49"/>
      <c r="D122" s="50"/>
      <c r="E122" s="50"/>
      <c r="F122" s="50"/>
      <c r="G122" s="50"/>
      <c r="H122" s="50"/>
      <c r="I122" s="331"/>
      <c r="J122" s="51"/>
    </row>
    <row r="125" spans="1:10">
      <c r="C125" s="52"/>
      <c r="D125" s="50"/>
      <c r="E125" s="50"/>
      <c r="F125" s="50"/>
      <c r="G125" s="50"/>
      <c r="I125" s="332"/>
      <c r="J125" s="53"/>
    </row>
    <row r="130" spans="9:10">
      <c r="I130" s="333"/>
      <c r="J130" s="3"/>
    </row>
  </sheetData>
  <mergeCells count="5">
    <mergeCell ref="D2:G2"/>
    <mergeCell ref="A4:C4"/>
    <mergeCell ref="F4:G4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69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0"/>
  <sheetViews>
    <sheetView topLeftCell="A570" zoomScaleNormal="100" workbookViewId="0">
      <selection activeCell="D587" sqref="D587"/>
    </sheetView>
  </sheetViews>
  <sheetFormatPr defaultColWidth="16.7109375" defaultRowHeight="12.75"/>
  <cols>
    <col min="1" max="1" width="8.5703125" customWidth="1"/>
    <col min="3" max="3" width="52" customWidth="1"/>
    <col min="4" max="4" width="22" customWidth="1"/>
    <col min="5" max="5" width="21.85546875" bestFit="1" customWidth="1"/>
    <col min="6" max="7" width="22.85546875" customWidth="1"/>
    <col min="8" max="8" width="7.28515625" customWidth="1"/>
    <col min="9" max="9" width="6.7109375" customWidth="1"/>
    <col min="10" max="10" width="5.140625" customWidth="1"/>
    <col min="11" max="11" width="8.7109375" customWidth="1"/>
    <col min="12" max="12" width="7" customWidth="1"/>
    <col min="13" max="13" width="4" customWidth="1"/>
    <col min="14" max="14" width="5.28515625" customWidth="1"/>
    <col min="15" max="15" width="3.85546875" customWidth="1"/>
    <col min="16" max="16" width="3.140625" customWidth="1"/>
    <col min="17" max="17" width="4" customWidth="1"/>
    <col min="18" max="18" width="3.28515625" customWidth="1"/>
    <col min="19" max="19" width="3.42578125" customWidth="1"/>
    <col min="20" max="20" width="3.85546875" customWidth="1"/>
    <col min="21" max="21" width="1.28515625" customWidth="1"/>
    <col min="22" max="22" width="3.42578125" customWidth="1"/>
    <col min="23" max="23" width="2.7109375" customWidth="1"/>
    <col min="24" max="24" width="0.85546875" customWidth="1"/>
  </cols>
  <sheetData>
    <row r="1" spans="1:25" s="61" customFormat="1" ht="15" customHeight="1">
      <c r="A1" s="58" t="s">
        <v>1218</v>
      </c>
      <c r="B1" s="59"/>
      <c r="C1" s="60"/>
      <c r="D1" s="60"/>
      <c r="E1" s="60"/>
      <c r="F1" s="60"/>
      <c r="T1" s="62"/>
      <c r="U1" s="63" t="s">
        <v>1219</v>
      </c>
      <c r="V1" s="63"/>
      <c r="W1" s="64"/>
      <c r="X1" s="65"/>
    </row>
    <row r="2" spans="1:25" s="61" customFormat="1" ht="15.95" customHeight="1" thickBot="1">
      <c r="A2" s="59"/>
      <c r="B2" s="59"/>
      <c r="C2" s="60"/>
      <c r="D2" s="60"/>
      <c r="E2" s="60"/>
      <c r="F2" s="60"/>
      <c r="T2" s="66"/>
      <c r="U2" s="67"/>
      <c r="V2" s="67"/>
      <c r="W2" s="68"/>
      <c r="X2" s="65"/>
    </row>
    <row r="3" spans="1:25" s="61" customFormat="1" ht="15">
      <c r="A3" s="69" t="s">
        <v>1220</v>
      </c>
      <c r="B3" s="59"/>
      <c r="C3" s="60"/>
      <c r="D3" s="60"/>
      <c r="E3" s="60"/>
      <c r="F3" s="60"/>
      <c r="X3" s="65"/>
    </row>
    <row r="4" spans="1:25" s="61" customFormat="1" ht="15">
      <c r="A4" s="69" t="s">
        <v>1221</v>
      </c>
      <c r="B4" s="59"/>
      <c r="C4" s="60"/>
      <c r="D4" s="60"/>
      <c r="E4" s="60"/>
      <c r="F4" s="60"/>
      <c r="X4" s="65"/>
    </row>
    <row r="5" spans="1:25" s="61" customFormat="1" ht="15">
      <c r="A5" s="59"/>
      <c r="B5" s="59"/>
      <c r="C5" s="60"/>
      <c r="D5" s="60"/>
      <c r="E5" s="60"/>
      <c r="F5" s="60"/>
      <c r="X5" s="65"/>
    </row>
    <row r="6" spans="1:25" s="61" customFormat="1" ht="76.5" customHeight="1">
      <c r="A6" s="70" t="s">
        <v>1222</v>
      </c>
      <c r="B6" s="59"/>
      <c r="C6" s="71"/>
      <c r="D6" s="71"/>
      <c r="E6" s="71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3"/>
      <c r="Y6" s="74"/>
    </row>
    <row r="7" spans="1:25" s="61" customFormat="1" ht="21" customHeight="1" thickBot="1">
      <c r="A7" s="75"/>
      <c r="B7" s="76"/>
      <c r="C7" s="76"/>
      <c r="D7" s="76"/>
      <c r="E7" s="76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3"/>
      <c r="X7" s="74"/>
    </row>
    <row r="8" spans="1:25" s="61" customFormat="1" ht="18.75" thickBot="1">
      <c r="A8" s="78" t="s">
        <v>1223</v>
      </c>
      <c r="B8" s="79"/>
      <c r="C8" s="338"/>
      <c r="D8" s="338"/>
      <c r="E8" s="241"/>
      <c r="F8" s="241"/>
      <c r="G8" s="241"/>
      <c r="H8" s="241"/>
      <c r="I8" s="241"/>
      <c r="J8" s="80"/>
      <c r="K8" s="77"/>
      <c r="L8" s="339" t="s">
        <v>1954</v>
      </c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80"/>
      <c r="X8" s="73"/>
      <c r="Y8" s="74"/>
    </row>
    <row r="9" spans="1:25" s="61" customFormat="1" ht="18">
      <c r="A9" s="81"/>
      <c r="B9" s="82"/>
      <c r="C9" s="340"/>
      <c r="D9" s="340"/>
      <c r="E9" s="83"/>
      <c r="F9" s="83"/>
      <c r="G9" s="83"/>
      <c r="H9" s="83"/>
      <c r="I9" s="83"/>
      <c r="J9" s="84"/>
      <c r="K9" s="77"/>
      <c r="L9" s="341"/>
      <c r="M9" s="83"/>
      <c r="N9" s="83"/>
      <c r="O9" s="83"/>
      <c r="P9" s="83"/>
      <c r="Q9" s="83"/>
      <c r="R9" s="83"/>
      <c r="S9" s="83"/>
      <c r="T9" s="83"/>
      <c r="U9" s="83"/>
      <c r="V9" s="83"/>
      <c r="W9" s="84"/>
      <c r="X9" s="73"/>
      <c r="Y9" s="74"/>
    </row>
    <row r="10" spans="1:25" s="61" customFormat="1" ht="18">
      <c r="A10" s="85" t="s">
        <v>1224</v>
      </c>
      <c r="B10" s="348">
        <v>60</v>
      </c>
      <c r="C10" s="349" t="s">
        <v>1959</v>
      </c>
      <c r="D10" s="353"/>
      <c r="E10" s="75" t="s">
        <v>3735</v>
      </c>
      <c r="F10" s="86"/>
      <c r="G10" s="86"/>
      <c r="H10" s="86"/>
      <c r="I10" s="86"/>
      <c r="J10" s="87"/>
      <c r="K10" s="77"/>
      <c r="L10" s="342" t="s">
        <v>1955</v>
      </c>
      <c r="M10" s="88"/>
      <c r="N10" s="88"/>
      <c r="O10" s="86">
        <v>2</v>
      </c>
      <c r="P10" s="86">
        <v>0</v>
      </c>
      <c r="Q10" s="86">
        <v>2</v>
      </c>
      <c r="R10" s="86">
        <v>5</v>
      </c>
      <c r="S10" s="75"/>
      <c r="T10" s="75"/>
      <c r="U10" s="75"/>
      <c r="V10" s="75"/>
      <c r="W10" s="87"/>
      <c r="X10" s="73"/>
      <c r="Y10" s="74"/>
    </row>
    <row r="11" spans="1:25" s="61" customFormat="1" ht="18">
      <c r="A11" s="85"/>
      <c r="B11" s="89"/>
      <c r="C11" s="343"/>
      <c r="D11" s="343"/>
      <c r="E11" s="75"/>
      <c r="F11" s="75"/>
      <c r="G11" s="75"/>
      <c r="H11" s="75"/>
      <c r="I11" s="75"/>
      <c r="J11" s="87"/>
      <c r="K11" s="77"/>
      <c r="L11" s="344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87"/>
      <c r="X11" s="73"/>
      <c r="Y11" s="74"/>
    </row>
    <row r="12" spans="1:25" s="61" customFormat="1" ht="18">
      <c r="A12" s="85"/>
      <c r="B12" s="89"/>
      <c r="C12" s="343"/>
      <c r="D12" s="343"/>
      <c r="E12" s="75"/>
      <c r="F12" s="75"/>
      <c r="G12" s="75"/>
      <c r="H12" s="75"/>
      <c r="I12" s="75"/>
      <c r="J12" s="87"/>
      <c r="K12" s="77"/>
      <c r="L12" s="342" t="s">
        <v>1956</v>
      </c>
      <c r="M12" s="88"/>
      <c r="N12" s="90">
        <v>1</v>
      </c>
      <c r="O12" s="86"/>
      <c r="P12" s="90">
        <v>2</v>
      </c>
      <c r="Q12" s="86"/>
      <c r="R12" s="90">
        <v>3</v>
      </c>
      <c r="S12" s="86"/>
      <c r="T12" s="90">
        <v>4</v>
      </c>
      <c r="U12" s="90">
        <v>4</v>
      </c>
      <c r="V12" s="86"/>
      <c r="W12" s="87"/>
      <c r="X12" s="73"/>
      <c r="Y12" s="74"/>
    </row>
    <row r="13" spans="1:25" s="61" customFormat="1" ht="18">
      <c r="A13" s="85"/>
      <c r="B13" s="89"/>
      <c r="C13" s="343"/>
      <c r="D13" s="343"/>
      <c r="E13" s="75"/>
      <c r="F13" s="75"/>
      <c r="G13" s="75"/>
      <c r="H13" s="75"/>
      <c r="I13" s="75"/>
      <c r="J13" s="87"/>
      <c r="K13" s="77"/>
      <c r="L13" s="344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87"/>
      <c r="X13" s="73"/>
      <c r="Y13" s="74"/>
    </row>
    <row r="14" spans="1:25" s="61" customFormat="1" ht="18">
      <c r="A14" s="85"/>
      <c r="B14" s="89"/>
      <c r="C14" s="343"/>
      <c r="D14" s="343"/>
      <c r="E14" s="75"/>
      <c r="F14" s="75"/>
      <c r="G14" s="75"/>
      <c r="H14" s="75"/>
      <c r="I14" s="75"/>
      <c r="J14" s="87"/>
      <c r="K14" s="77"/>
      <c r="L14" s="342" t="s">
        <v>1957</v>
      </c>
      <c r="M14" s="88"/>
      <c r="N14" s="88"/>
      <c r="O14" s="86" t="s">
        <v>3725</v>
      </c>
      <c r="P14" s="75"/>
      <c r="Q14" s="75"/>
      <c r="R14" s="88"/>
      <c r="S14" s="88"/>
      <c r="T14" s="90" t="s">
        <v>1225</v>
      </c>
      <c r="U14" s="75"/>
      <c r="V14" s="86"/>
      <c r="W14" s="87"/>
      <c r="X14" s="73"/>
      <c r="Y14" s="74"/>
    </row>
    <row r="15" spans="1:25" s="61" customFormat="1" ht="18.75" thickBot="1">
      <c r="A15" s="91"/>
      <c r="B15" s="92"/>
      <c r="C15" s="345"/>
      <c r="D15" s="345"/>
      <c r="E15" s="93"/>
      <c r="F15" s="93"/>
      <c r="G15" s="93"/>
      <c r="H15" s="93"/>
      <c r="I15" s="93"/>
      <c r="J15" s="94"/>
      <c r="K15" s="77"/>
      <c r="L15" s="346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4"/>
      <c r="X15" s="73"/>
      <c r="Y15" s="74"/>
    </row>
    <row r="16" spans="1:25" s="61" customFormat="1" ht="15">
      <c r="B16" s="89"/>
      <c r="C16" s="89"/>
      <c r="D16" s="89"/>
      <c r="E16" s="89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3"/>
      <c r="X16" s="74"/>
    </row>
    <row r="17" spans="1:25" s="61" customFormat="1" ht="15.75" thickBot="1">
      <c r="B17" s="89"/>
      <c r="C17" s="89"/>
      <c r="D17" s="89"/>
      <c r="E17" s="89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3"/>
      <c r="X17" s="74"/>
    </row>
    <row r="18" spans="1:25" s="61" customFormat="1" ht="15.95" customHeight="1" thickBot="1">
      <c r="A18" s="411" t="s">
        <v>1226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3"/>
      <c r="X18" s="73"/>
      <c r="Y18" s="74"/>
    </row>
    <row r="19" spans="1:25" s="61" customFormat="1" ht="15">
      <c r="A19" s="95"/>
      <c r="B19" s="96"/>
      <c r="C19" s="96"/>
      <c r="D19" s="96"/>
      <c r="E19" s="96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347"/>
      <c r="X19" s="73"/>
      <c r="Y19" s="74"/>
    </row>
    <row r="20" spans="1:25" s="61" customFormat="1" ht="15">
      <c r="A20" s="98"/>
      <c r="B20" s="89"/>
      <c r="C20" s="89"/>
      <c r="D20" s="89"/>
      <c r="E20" s="89"/>
      <c r="F20" s="90"/>
      <c r="G20" s="90" t="s">
        <v>1958</v>
      </c>
      <c r="H20" s="86"/>
      <c r="I20" s="75"/>
      <c r="J20" s="90" t="s">
        <v>1227</v>
      </c>
      <c r="K20" s="86"/>
      <c r="L20" s="99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87"/>
      <c r="X20" s="73"/>
      <c r="Y20" s="74"/>
    </row>
    <row r="21" spans="1:25" s="61" customFormat="1" ht="15.75" thickBot="1">
      <c r="A21" s="100"/>
      <c r="B21" s="92"/>
      <c r="C21" s="92"/>
      <c r="D21" s="92"/>
      <c r="E21" s="92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4"/>
      <c r="X21" s="73"/>
      <c r="Y21" s="74"/>
    </row>
    <row r="22" spans="1:25" s="61" customFormat="1" ht="15">
      <c r="A22" s="137"/>
      <c r="B22" s="89"/>
      <c r="C22" s="89"/>
      <c r="D22" s="89"/>
      <c r="E22" s="89"/>
      <c r="F22" s="89"/>
      <c r="G22" s="89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3"/>
      <c r="Y22" s="74"/>
    </row>
    <row r="23" spans="1:25" ht="18.75" thickBot="1">
      <c r="A23" s="101"/>
      <c r="B23" s="102"/>
      <c r="C23" s="102"/>
      <c r="D23" s="428" t="s">
        <v>3613</v>
      </c>
      <c r="E23" s="428"/>
      <c r="F23" s="428"/>
      <c r="G23" s="410"/>
      <c r="H23" s="101"/>
      <c r="I23" s="101"/>
      <c r="J23" s="101"/>
      <c r="K23" s="101"/>
      <c r="L23" s="101"/>
      <c r="U23" s="103"/>
    </row>
    <row r="24" spans="1:25" s="262" customFormat="1" ht="66" customHeight="1" thickBot="1">
      <c r="A24" s="228" t="s">
        <v>1228</v>
      </c>
      <c r="B24" s="104" t="s">
        <v>1229</v>
      </c>
      <c r="C24" s="329" t="s">
        <v>1230</v>
      </c>
      <c r="D24" s="260" t="s">
        <v>3732</v>
      </c>
      <c r="E24" s="260" t="s">
        <v>3733</v>
      </c>
      <c r="F24" s="260" t="s">
        <v>3734</v>
      </c>
      <c r="G24" s="106"/>
      <c r="H24" s="261"/>
      <c r="I24" s="105"/>
      <c r="J24" s="105"/>
      <c r="K24" s="105"/>
      <c r="L24" s="105"/>
      <c r="M24"/>
      <c r="N24"/>
      <c r="O24"/>
      <c r="P24"/>
      <c r="Q24"/>
      <c r="R24"/>
      <c r="S24"/>
      <c r="T24"/>
      <c r="U24"/>
      <c r="V24" s="106"/>
      <c r="W24" s="106"/>
      <c r="Y24" s="263"/>
    </row>
    <row r="25" spans="1:25" ht="18.75">
      <c r="A25" s="229"/>
      <c r="B25" s="141"/>
      <c r="C25" s="142" t="s">
        <v>1829</v>
      </c>
      <c r="D25" s="143"/>
      <c r="E25" s="143"/>
      <c r="F25" s="143"/>
      <c r="G25" s="73"/>
      <c r="H25" s="243"/>
    </row>
    <row r="26" spans="1:25" ht="18.75">
      <c r="A26" s="230"/>
      <c r="B26" s="144" t="s">
        <v>1231</v>
      </c>
      <c r="C26" s="145" t="s">
        <v>1232</v>
      </c>
      <c r="D26" s="146">
        <f t="shared" ref="D26" si="0">(D27+D36+D51+D56)</f>
        <v>51358035.149999999</v>
      </c>
      <c r="E26" s="146">
        <f t="shared" ref="E26" si="1">(E27+E36+E51+E56)</f>
        <v>62056893.689999998</v>
      </c>
      <c r="F26" s="146">
        <f>+D26-E26</f>
        <v>-10698858.539999999</v>
      </c>
      <c r="G26" s="73" t="s">
        <v>1835</v>
      </c>
      <c r="H26" s="243"/>
      <c r="K26" s="107"/>
    </row>
    <row r="27" spans="1:25" ht="25.5">
      <c r="A27" s="231"/>
      <c r="B27" s="139" t="s">
        <v>1233</v>
      </c>
      <c r="C27" s="140" t="s">
        <v>1234</v>
      </c>
      <c r="D27" s="138">
        <f t="shared" ref="D27" si="2">+D28+D35</f>
        <v>43557640</v>
      </c>
      <c r="E27" s="138">
        <f t="shared" ref="E27" si="3">+E28+E35</f>
        <v>41715582.350000001</v>
      </c>
      <c r="F27" s="138">
        <f t="shared" ref="F27:F90" si="4">+D27-E27</f>
        <v>1842057.6499999985</v>
      </c>
      <c r="G27" s="73" t="s">
        <v>1835</v>
      </c>
      <c r="H27" s="243"/>
      <c r="I27" s="111"/>
      <c r="K27" s="107"/>
    </row>
    <row r="28" spans="1:25" ht="25.5">
      <c r="A28" s="230"/>
      <c r="B28" s="150" t="s">
        <v>122</v>
      </c>
      <c r="C28" s="151" t="s">
        <v>1235</v>
      </c>
      <c r="D28" s="152">
        <f t="shared" ref="D28" si="5">+D29+D30+D31+D34</f>
        <v>43557640</v>
      </c>
      <c r="E28" s="152">
        <f t="shared" ref="E28" si="6">+E29+E30+E31+E34</f>
        <v>41715582.350000001</v>
      </c>
      <c r="F28" s="152">
        <f t="shared" si="4"/>
        <v>1842057.6499999985</v>
      </c>
      <c r="G28" s="73" t="s">
        <v>1835</v>
      </c>
      <c r="H28" s="243"/>
      <c r="I28" s="111"/>
      <c r="K28" s="107"/>
    </row>
    <row r="29" spans="1:25" ht="18.75">
      <c r="A29" s="230"/>
      <c r="B29" s="116" t="s">
        <v>123</v>
      </c>
      <c r="C29" s="117" t="s">
        <v>1236</v>
      </c>
      <c r="D29" s="110">
        <f>ROUND('Alimentazione CE Ricavi'!E7,2)</f>
        <v>22035486</v>
      </c>
      <c r="E29" s="110">
        <f>ROUND('Alimentazione CE Ricavi'!H7,2)</f>
        <v>19996653.440000001</v>
      </c>
      <c r="F29" s="110">
        <f t="shared" si="4"/>
        <v>2038832.5599999987</v>
      </c>
      <c r="G29" s="73"/>
      <c r="H29" s="243"/>
      <c r="I29" s="111"/>
      <c r="K29" s="107"/>
    </row>
    <row r="30" spans="1:25" ht="18.75">
      <c r="A30" s="230"/>
      <c r="B30" s="116" t="s">
        <v>125</v>
      </c>
      <c r="C30" s="117" t="s">
        <v>1237</v>
      </c>
      <c r="D30" s="110">
        <f>ROUND('Alimentazione CE Ricavi'!E9,2)</f>
        <v>18741154</v>
      </c>
      <c r="E30" s="110">
        <f>ROUND('Alimentazione CE Ricavi'!H9,2)</f>
        <v>18937928.91</v>
      </c>
      <c r="F30" s="110">
        <f t="shared" si="4"/>
        <v>-196774.91000000015</v>
      </c>
      <c r="G30" s="73"/>
      <c r="H30" s="243"/>
      <c r="I30" s="111"/>
      <c r="K30" s="107"/>
    </row>
    <row r="31" spans="1:25" ht="18.75">
      <c r="A31" s="230"/>
      <c r="B31" s="153" t="s">
        <v>126</v>
      </c>
      <c r="C31" s="154" t="s">
        <v>1238</v>
      </c>
      <c r="D31" s="155">
        <f t="shared" ref="D31" si="7">+D32+D33</f>
        <v>2781000</v>
      </c>
      <c r="E31" s="155">
        <f t="shared" ref="E31" si="8">+E32+E33</f>
        <v>2781000</v>
      </c>
      <c r="F31" s="155">
        <f t="shared" si="4"/>
        <v>0</v>
      </c>
      <c r="G31" s="73" t="s">
        <v>1835</v>
      </c>
      <c r="H31" s="243"/>
      <c r="I31" s="111"/>
      <c r="K31" s="107"/>
    </row>
    <row r="32" spans="1:25" ht="18.75">
      <c r="A32" s="230"/>
      <c r="B32" s="118" t="s">
        <v>128</v>
      </c>
      <c r="C32" s="119" t="s">
        <v>1239</v>
      </c>
      <c r="D32" s="110">
        <f>ROUND('Alimentazione CE Ricavi'!E12,)</f>
        <v>0</v>
      </c>
      <c r="E32" s="110">
        <f>ROUND('Alimentazione CE Ricavi'!H12,)</f>
        <v>0</v>
      </c>
      <c r="F32" s="110">
        <f t="shared" si="4"/>
        <v>0</v>
      </c>
      <c r="G32" s="73"/>
      <c r="H32" s="243"/>
      <c r="I32" s="111"/>
      <c r="K32" s="107"/>
    </row>
    <row r="33" spans="1:11" ht="18.75">
      <c r="A33" s="230"/>
      <c r="B33" s="118" t="s">
        <v>130</v>
      </c>
      <c r="C33" s="119" t="s">
        <v>1240</v>
      </c>
      <c r="D33" s="110">
        <f>+ROUND('Alimentazione CE Ricavi'!E14,2)</f>
        <v>2781000</v>
      </c>
      <c r="E33" s="110">
        <f>+ROUND('Alimentazione CE Ricavi'!H14,2)</f>
        <v>2781000</v>
      </c>
      <c r="F33" s="110">
        <f t="shared" si="4"/>
        <v>0</v>
      </c>
      <c r="G33" s="73"/>
      <c r="H33" s="243"/>
      <c r="I33" s="111"/>
      <c r="K33" s="107"/>
    </row>
    <row r="34" spans="1:11" ht="25.5">
      <c r="A34" s="230"/>
      <c r="B34" s="116" t="s">
        <v>132</v>
      </c>
      <c r="C34" s="117" t="s">
        <v>1241</v>
      </c>
      <c r="D34" s="110">
        <f>ROUND('Alimentazione CE Ricavi'!E16,2)</f>
        <v>0</v>
      </c>
      <c r="E34" s="110">
        <f>ROUND('Alimentazione CE Ricavi'!H16,2)</f>
        <v>0</v>
      </c>
      <c r="F34" s="110">
        <f t="shared" si="4"/>
        <v>0</v>
      </c>
      <c r="G34" s="73"/>
      <c r="H34" s="243"/>
      <c r="I34" s="111"/>
      <c r="K34" s="107"/>
    </row>
    <row r="35" spans="1:11" ht="25.5">
      <c r="A35" s="230"/>
      <c r="B35" s="150" t="s">
        <v>133</v>
      </c>
      <c r="C35" s="151" t="s">
        <v>1242</v>
      </c>
      <c r="D35" s="152">
        <f>ROUND('Alimentazione CE Ricavi'!E18,2)</f>
        <v>0</v>
      </c>
      <c r="E35" s="152">
        <f>ROUND('Alimentazione CE Ricavi'!H18,2)</f>
        <v>0</v>
      </c>
      <c r="F35" s="152">
        <f t="shared" si="4"/>
        <v>0</v>
      </c>
      <c r="G35" s="73"/>
      <c r="H35" s="243"/>
      <c r="I35" s="111"/>
      <c r="K35" s="107"/>
    </row>
    <row r="36" spans="1:11" ht="18.75">
      <c r="A36" s="230"/>
      <c r="B36" s="139" t="s">
        <v>135</v>
      </c>
      <c r="C36" s="140" t="s">
        <v>1243</v>
      </c>
      <c r="D36" s="138">
        <f t="shared" ref="D36" si="9">+D37+D42+D45</f>
        <v>7800395.1500000004</v>
      </c>
      <c r="E36" s="138">
        <f t="shared" ref="E36" si="10">+E37+E42+E45</f>
        <v>20341311.34</v>
      </c>
      <c r="F36" s="138">
        <f t="shared" si="4"/>
        <v>-12540916.189999999</v>
      </c>
      <c r="G36" s="73" t="s">
        <v>1835</v>
      </c>
      <c r="H36" s="243"/>
      <c r="I36" s="111"/>
      <c r="K36" s="107"/>
    </row>
    <row r="37" spans="1:11" ht="18.75">
      <c r="A37" s="230"/>
      <c r="B37" s="150" t="s">
        <v>136</v>
      </c>
      <c r="C37" s="151" t="s">
        <v>1244</v>
      </c>
      <c r="D37" s="152">
        <f t="shared" ref="D37" si="11">+D38+D39+D40+D41</f>
        <v>6858000</v>
      </c>
      <c r="E37" s="152">
        <f t="shared" ref="E37" si="12">+E38+E39+E40+E41</f>
        <v>19393934.899999999</v>
      </c>
      <c r="F37" s="152">
        <f t="shared" si="4"/>
        <v>-12535934.899999999</v>
      </c>
      <c r="G37" s="73" t="s">
        <v>1835</v>
      </c>
      <c r="H37" s="243"/>
      <c r="I37" s="111"/>
      <c r="K37" s="107"/>
    </row>
    <row r="38" spans="1:11" ht="25.5">
      <c r="A38" s="230"/>
      <c r="B38" s="116" t="s">
        <v>137</v>
      </c>
      <c r="C38" s="117" t="s">
        <v>1245</v>
      </c>
      <c r="D38" s="110">
        <f>ROUND(('Alimentazione CE Ricavi'!E22+'Alimentazione CE Ricavi'!E23+'Alimentazione CE Ricavi'!E24+'Alimentazione CE Ricavi'!E25+'Alimentazione CE Ricavi'!E26+'Alimentazione CE Ricavi'!E27),2)</f>
        <v>6858000</v>
      </c>
      <c r="E38" s="110">
        <f>ROUND(('Alimentazione CE Ricavi'!H22+'Alimentazione CE Ricavi'!H23+'Alimentazione CE Ricavi'!H24+'Alimentazione CE Ricavi'!H25+'Alimentazione CE Ricavi'!H26+'Alimentazione CE Ricavi'!H27),2)</f>
        <v>18238934.899999999</v>
      </c>
      <c r="F38" s="110">
        <f t="shared" si="4"/>
        <v>-11380934.899999999</v>
      </c>
      <c r="G38" s="73"/>
      <c r="H38" s="243"/>
      <c r="I38" s="111"/>
      <c r="K38" s="107"/>
    </row>
    <row r="39" spans="1:11" ht="38.25">
      <c r="A39" s="230"/>
      <c r="B39" s="116" t="s">
        <v>144</v>
      </c>
      <c r="C39" s="117" t="s">
        <v>1836</v>
      </c>
      <c r="D39" s="110">
        <f>ROUND('Alimentazione CE Ricavi'!E29,2)</f>
        <v>0</v>
      </c>
      <c r="E39" s="110">
        <f>ROUND('Alimentazione CE Ricavi'!H29,2)</f>
        <v>0</v>
      </c>
      <c r="F39" s="110">
        <f t="shared" si="4"/>
        <v>0</v>
      </c>
      <c r="G39" s="73"/>
      <c r="H39" s="243"/>
      <c r="I39" s="111"/>
      <c r="K39" s="107"/>
    </row>
    <row r="40" spans="1:11" ht="38.25">
      <c r="A40" s="230"/>
      <c r="B40" s="116" t="s">
        <v>145</v>
      </c>
      <c r="C40" s="117" t="s">
        <v>1837</v>
      </c>
      <c r="D40" s="110">
        <f>ROUND('Alimentazione CE Ricavi'!E31,2)</f>
        <v>0</v>
      </c>
      <c r="E40" s="110">
        <f>ROUND('Alimentazione CE Ricavi'!H31,2)</f>
        <v>345000</v>
      </c>
      <c r="F40" s="110">
        <f t="shared" si="4"/>
        <v>-345000</v>
      </c>
      <c r="G40" s="73"/>
      <c r="H40" s="243"/>
      <c r="I40" s="111"/>
      <c r="K40" s="107"/>
    </row>
    <row r="41" spans="1:11" ht="25.5">
      <c r="A41" s="230"/>
      <c r="B41" s="116" t="s">
        <v>147</v>
      </c>
      <c r="C41" s="117" t="s">
        <v>1246</v>
      </c>
      <c r="D41" s="110">
        <f>ROUND('Alimentazione CE Ricavi'!E33,2)</f>
        <v>0</v>
      </c>
      <c r="E41" s="110">
        <f>ROUND('Alimentazione CE Ricavi'!H33,2)</f>
        <v>810000</v>
      </c>
      <c r="F41" s="110">
        <f t="shared" si="4"/>
        <v>-810000</v>
      </c>
      <c r="G41" s="73"/>
      <c r="H41" s="243"/>
      <c r="I41" s="111"/>
      <c r="K41" s="107"/>
    </row>
    <row r="42" spans="1:11" ht="25.5">
      <c r="A42" s="230"/>
      <c r="B42" s="150" t="s">
        <v>148</v>
      </c>
      <c r="C42" s="151" t="s">
        <v>1247</v>
      </c>
      <c r="D42" s="152">
        <f t="shared" ref="D42" si="13">+D43+D44</f>
        <v>0</v>
      </c>
      <c r="E42" s="152">
        <f t="shared" ref="E42" si="14">+E43+E44</f>
        <v>0</v>
      </c>
      <c r="F42" s="152">
        <f t="shared" si="4"/>
        <v>0</v>
      </c>
      <c r="G42" s="73" t="s">
        <v>1835</v>
      </c>
      <c r="H42" s="243"/>
      <c r="I42" s="111"/>
      <c r="K42" s="107"/>
    </row>
    <row r="43" spans="1:11" ht="25.5">
      <c r="A43" s="230" t="s">
        <v>1248</v>
      </c>
      <c r="B43" s="116" t="s">
        <v>150</v>
      </c>
      <c r="C43" s="117" t="s">
        <v>1249</v>
      </c>
      <c r="D43" s="110">
        <f>ROUND('Alimentazione CE Ricavi'!E36,2)</f>
        <v>0</v>
      </c>
      <c r="E43" s="110">
        <f>ROUND('Alimentazione CE Ricavi'!H36,2)</f>
        <v>0</v>
      </c>
      <c r="F43" s="110">
        <f t="shared" si="4"/>
        <v>0</v>
      </c>
      <c r="G43" s="73"/>
      <c r="H43" s="243"/>
      <c r="I43" s="111"/>
      <c r="K43" s="107"/>
    </row>
    <row r="44" spans="1:11" ht="25.5">
      <c r="A44" s="230" t="s">
        <v>1248</v>
      </c>
      <c r="B44" s="116" t="s">
        <v>152</v>
      </c>
      <c r="C44" s="117" t="s">
        <v>1250</v>
      </c>
      <c r="D44" s="110">
        <f>ROUND('Alimentazione CE Ricavi'!E38,2)</f>
        <v>0</v>
      </c>
      <c r="E44" s="110">
        <f>ROUND('Alimentazione CE Ricavi'!H38,2)</f>
        <v>0</v>
      </c>
      <c r="F44" s="110">
        <f t="shared" si="4"/>
        <v>0</v>
      </c>
      <c r="G44" s="73"/>
      <c r="H44" s="243"/>
      <c r="I44" s="111"/>
      <c r="K44" s="107"/>
    </row>
    <row r="45" spans="1:11" ht="25.5">
      <c r="A45" s="232"/>
      <c r="B45" s="150" t="s">
        <v>153</v>
      </c>
      <c r="C45" s="151" t="s">
        <v>1251</v>
      </c>
      <c r="D45" s="152">
        <f t="shared" ref="D45" si="15">+D46+D47+D48+D49+D50</f>
        <v>942395.15</v>
      </c>
      <c r="E45" s="152">
        <f t="shared" ref="E45" si="16">+E46+E47+E48+E49+E50</f>
        <v>947376.44</v>
      </c>
      <c r="F45" s="152">
        <f t="shared" si="4"/>
        <v>-4981.2899999999208</v>
      </c>
      <c r="G45" s="73" t="s">
        <v>1835</v>
      </c>
      <c r="H45" s="243"/>
      <c r="I45" s="111"/>
      <c r="K45" s="107"/>
    </row>
    <row r="46" spans="1:11" ht="18.75">
      <c r="A46" s="232"/>
      <c r="B46" s="116" t="s">
        <v>155</v>
      </c>
      <c r="C46" s="117" t="s">
        <v>1252</v>
      </c>
      <c r="D46" s="110">
        <f>ROUND('Alimentazione CE Ricavi'!E41,2)</f>
        <v>942395.15</v>
      </c>
      <c r="E46" s="110">
        <f>ROUND('Alimentazione CE Ricavi'!H41,2)</f>
        <v>947376.44</v>
      </c>
      <c r="F46" s="110">
        <f t="shared" si="4"/>
        <v>-4981.2899999999208</v>
      </c>
      <c r="G46" s="350"/>
      <c r="H46" s="243"/>
      <c r="I46" s="111"/>
      <c r="K46" s="107"/>
    </row>
    <row r="47" spans="1:11" ht="25.5">
      <c r="A47" s="232"/>
      <c r="B47" s="116" t="s">
        <v>156</v>
      </c>
      <c r="C47" s="117" t="s">
        <v>1253</v>
      </c>
      <c r="D47" s="110">
        <f>ROUND(('Alimentazione CE Ricavi'!E43+'Alimentazione CE Ricavi'!E44+'Alimentazione CE Ricavi'!E45+'Alimentazione CE Ricavi'!E46+'Alimentazione CE Ricavi'!E47+'Alimentazione CE Ricavi'!E48),2)</f>
        <v>0</v>
      </c>
      <c r="E47" s="110">
        <f>ROUND(('Alimentazione CE Ricavi'!H43+'Alimentazione CE Ricavi'!H44+'Alimentazione CE Ricavi'!H45+'Alimentazione CE Ricavi'!H46+'Alimentazione CE Ricavi'!H47+'Alimentazione CE Ricavi'!H48),2)</f>
        <v>0</v>
      </c>
      <c r="F47" s="110">
        <f t="shared" si="4"/>
        <v>0</v>
      </c>
      <c r="G47" s="350"/>
      <c r="H47" s="243"/>
      <c r="I47" s="111"/>
      <c r="K47" s="107"/>
    </row>
    <row r="48" spans="1:11" ht="25.5">
      <c r="A48" s="232"/>
      <c r="B48" s="116" t="s">
        <v>164</v>
      </c>
      <c r="C48" s="117" t="s">
        <v>1254</v>
      </c>
      <c r="D48" s="110">
        <f>ROUND('Alimentazione CE Ricavi'!E50,2)</f>
        <v>0</v>
      </c>
      <c r="E48" s="110">
        <f>ROUND('Alimentazione CE Ricavi'!H50,2)</f>
        <v>0</v>
      </c>
      <c r="F48" s="110">
        <f t="shared" si="4"/>
        <v>0</v>
      </c>
      <c r="G48" s="350"/>
      <c r="H48" s="243"/>
      <c r="I48" s="111"/>
      <c r="K48" s="107"/>
    </row>
    <row r="49" spans="1:11" ht="25.5">
      <c r="A49" s="232"/>
      <c r="B49" s="116" t="s">
        <v>166</v>
      </c>
      <c r="C49" s="117" t="s">
        <v>1255</v>
      </c>
      <c r="D49" s="110">
        <f>ROUND('Alimentazione CE Ricavi'!E52,2)</f>
        <v>0</v>
      </c>
      <c r="E49" s="110">
        <f>ROUND('Alimentazione CE Ricavi'!H52,2)</f>
        <v>0</v>
      </c>
      <c r="F49" s="110">
        <f t="shared" si="4"/>
        <v>0</v>
      </c>
      <c r="G49" s="350"/>
      <c r="H49" s="243"/>
      <c r="I49" s="111"/>
      <c r="K49" s="107"/>
    </row>
    <row r="50" spans="1:11" ht="51">
      <c r="A50" s="232"/>
      <c r="B50" s="116" t="s">
        <v>168</v>
      </c>
      <c r="C50" s="117" t="s">
        <v>1256</v>
      </c>
      <c r="D50" s="110">
        <f>ROUND('Alimentazione CE Ricavi'!E54,2)</f>
        <v>0</v>
      </c>
      <c r="E50" s="110">
        <f>ROUND('Alimentazione CE Ricavi'!H54,2)</f>
        <v>0</v>
      </c>
      <c r="F50" s="110">
        <f t="shared" si="4"/>
        <v>0</v>
      </c>
      <c r="G50" s="350"/>
      <c r="H50" s="243"/>
      <c r="I50" s="111"/>
      <c r="K50" s="107"/>
    </row>
    <row r="51" spans="1:11" ht="18.75">
      <c r="A51" s="230"/>
      <c r="B51" s="139" t="s">
        <v>169</v>
      </c>
      <c r="C51" s="140" t="s">
        <v>1257</v>
      </c>
      <c r="D51" s="138">
        <f t="shared" ref="D51" si="17">+D52+D53+D54+D55</f>
        <v>0</v>
      </c>
      <c r="E51" s="138">
        <f t="shared" ref="E51" si="18">+E52+E53+E54+E55</f>
        <v>0</v>
      </c>
      <c r="F51" s="138">
        <f t="shared" si="4"/>
        <v>0</v>
      </c>
      <c r="G51" s="73" t="s">
        <v>1835</v>
      </c>
      <c r="H51" s="243"/>
      <c r="I51" s="111"/>
      <c r="K51" s="107"/>
    </row>
    <row r="52" spans="1:11" ht="25.5">
      <c r="A52" s="230"/>
      <c r="B52" s="114" t="s">
        <v>171</v>
      </c>
      <c r="C52" s="115" t="s">
        <v>1258</v>
      </c>
      <c r="D52" s="110">
        <f>ROUND('Alimentazione CE Ricavi'!E57,2)</f>
        <v>0</v>
      </c>
      <c r="E52" s="110">
        <f>ROUND('Alimentazione CE Ricavi'!H57,2)</f>
        <v>0</v>
      </c>
      <c r="F52" s="110">
        <f t="shared" si="4"/>
        <v>0</v>
      </c>
      <c r="G52" s="73"/>
      <c r="H52" s="243"/>
      <c r="I52" s="111"/>
      <c r="K52" s="107"/>
    </row>
    <row r="53" spans="1:11" ht="25.5">
      <c r="A53" s="230"/>
      <c r="B53" s="114" t="s">
        <v>173</v>
      </c>
      <c r="C53" s="115" t="s">
        <v>1259</v>
      </c>
      <c r="D53" s="110">
        <f>ROUND('Alimentazione CE Ricavi'!E59,2)</f>
        <v>0</v>
      </c>
      <c r="E53" s="110">
        <f>ROUND('Alimentazione CE Ricavi'!H59,2)</f>
        <v>0</v>
      </c>
      <c r="F53" s="110">
        <f t="shared" si="4"/>
        <v>0</v>
      </c>
      <c r="G53" s="73"/>
      <c r="H53" s="243"/>
      <c r="I53" s="111"/>
      <c r="K53" s="107"/>
    </row>
    <row r="54" spans="1:11" ht="25.5">
      <c r="A54" s="230"/>
      <c r="B54" s="114" t="s">
        <v>174</v>
      </c>
      <c r="C54" s="115" t="s">
        <v>1260</v>
      </c>
      <c r="D54" s="110">
        <f>ROUND(('Alimentazione CE Ricavi'!E61+'Alimentazione CE Ricavi'!E62),2)</f>
        <v>0</v>
      </c>
      <c r="E54" s="110">
        <f>ROUND(('Alimentazione CE Ricavi'!H61+'Alimentazione CE Ricavi'!H62),2)</f>
        <v>0</v>
      </c>
      <c r="F54" s="110">
        <f t="shared" si="4"/>
        <v>0</v>
      </c>
      <c r="G54" s="73"/>
      <c r="H54" s="243"/>
      <c r="I54" s="111"/>
      <c r="K54" s="107"/>
    </row>
    <row r="55" spans="1:11" ht="18.75">
      <c r="A55" s="230"/>
      <c r="B55" s="114" t="s">
        <v>178</v>
      </c>
      <c r="C55" s="115" t="s">
        <v>1261</v>
      </c>
      <c r="D55" s="110">
        <f>ROUND('Alimentazione CE Ricavi'!E64,2)</f>
        <v>0</v>
      </c>
      <c r="E55" s="110">
        <f>ROUND('Alimentazione CE Ricavi'!H64,2)</f>
        <v>0</v>
      </c>
      <c r="F55" s="110">
        <f t="shared" si="4"/>
        <v>0</v>
      </c>
      <c r="G55" s="73"/>
      <c r="H55" s="243"/>
      <c r="I55" s="111"/>
      <c r="K55" s="107"/>
    </row>
    <row r="56" spans="1:11" ht="18.75">
      <c r="A56" s="230"/>
      <c r="B56" s="139" t="s">
        <v>180</v>
      </c>
      <c r="C56" s="140" t="s">
        <v>1262</v>
      </c>
      <c r="D56" s="138">
        <f>ROUND('Alimentazione CE Ricavi'!E66,2)</f>
        <v>0</v>
      </c>
      <c r="E56" s="138">
        <f>ROUND('Alimentazione CE Ricavi'!H66,2)</f>
        <v>0</v>
      </c>
      <c r="F56" s="138">
        <f t="shared" si="4"/>
        <v>0</v>
      </c>
      <c r="G56" s="73"/>
      <c r="H56" s="243"/>
      <c r="I56" s="111"/>
      <c r="K56" s="107"/>
    </row>
    <row r="57" spans="1:11" ht="25.5">
      <c r="A57" s="230"/>
      <c r="B57" s="144" t="s">
        <v>181</v>
      </c>
      <c r="C57" s="145" t="s">
        <v>1263</v>
      </c>
      <c r="D57" s="146">
        <f t="shared" ref="D57" si="19">+D58+D59</f>
        <v>0</v>
      </c>
      <c r="E57" s="146">
        <f t="shared" ref="E57" si="20">+E58+E59</f>
        <v>0</v>
      </c>
      <c r="F57" s="146">
        <f t="shared" si="4"/>
        <v>0</v>
      </c>
      <c r="G57" s="73" t="s">
        <v>1835</v>
      </c>
      <c r="H57" s="243"/>
      <c r="I57" s="111"/>
      <c r="K57" s="107"/>
    </row>
    <row r="58" spans="1:11" ht="38.25">
      <c r="A58" s="230"/>
      <c r="B58" s="112" t="s">
        <v>183</v>
      </c>
      <c r="C58" s="113" t="s">
        <v>1264</v>
      </c>
      <c r="D58" s="110">
        <f>ROUND('Alimentazione CE Ricavi'!E69,2)</f>
        <v>0</v>
      </c>
      <c r="E58" s="110">
        <f>ROUND('Alimentazione CE Ricavi'!H69,2)</f>
        <v>0</v>
      </c>
      <c r="F58" s="110">
        <f t="shared" si="4"/>
        <v>0</v>
      </c>
      <c r="G58" s="73"/>
      <c r="H58" s="243"/>
      <c r="I58" s="111"/>
      <c r="K58" s="107"/>
    </row>
    <row r="59" spans="1:11" ht="25.5">
      <c r="A59" s="230"/>
      <c r="B59" s="112" t="s">
        <v>185</v>
      </c>
      <c r="C59" s="113" t="s">
        <v>1265</v>
      </c>
      <c r="D59" s="110">
        <f>ROUND('Alimentazione CE Ricavi'!E71,2)</f>
        <v>0</v>
      </c>
      <c r="E59" s="110">
        <f>ROUND('Alimentazione CE Ricavi'!H71,2)</f>
        <v>0</v>
      </c>
      <c r="F59" s="110">
        <f t="shared" si="4"/>
        <v>0</v>
      </c>
      <c r="G59" s="73"/>
      <c r="H59" s="243"/>
      <c r="I59" s="111"/>
      <c r="K59" s="107"/>
    </row>
    <row r="60" spans="1:11" ht="25.5">
      <c r="A60" s="232"/>
      <c r="B60" s="144" t="s">
        <v>186</v>
      </c>
      <c r="C60" s="145" t="s">
        <v>1266</v>
      </c>
      <c r="D60" s="146">
        <f t="shared" ref="D60" si="21">+D61+D62+D63+D64+D65</f>
        <v>0</v>
      </c>
      <c r="E60" s="146">
        <f t="shared" ref="E60" si="22">+E61+E62+E63+E64+E65</f>
        <v>13068999.369999999</v>
      </c>
      <c r="F60" s="146">
        <f t="shared" si="4"/>
        <v>-13068999.369999999</v>
      </c>
      <c r="G60" s="73" t="s">
        <v>1835</v>
      </c>
      <c r="H60" s="243"/>
      <c r="I60" s="111"/>
      <c r="K60" s="107"/>
    </row>
    <row r="61" spans="1:11" ht="38.25">
      <c r="A61" s="232"/>
      <c r="B61" s="112" t="s">
        <v>188</v>
      </c>
      <c r="C61" s="113" t="s">
        <v>1267</v>
      </c>
      <c r="D61" s="110">
        <f>ROUND('Alimentazione CE Ricavi'!E74,2)</f>
        <v>0</v>
      </c>
      <c r="E61" s="110">
        <f>ROUND('Alimentazione CE Ricavi'!H74,2)</f>
        <v>12669725.01</v>
      </c>
      <c r="F61" s="110">
        <f t="shared" si="4"/>
        <v>-12669725.01</v>
      </c>
      <c r="G61" s="350"/>
      <c r="H61" s="243"/>
      <c r="I61" s="111"/>
      <c r="K61" s="107"/>
    </row>
    <row r="62" spans="1:11" ht="38.25">
      <c r="A62" s="232"/>
      <c r="B62" s="112" t="s">
        <v>190</v>
      </c>
      <c r="C62" s="113" t="s">
        <v>1268</v>
      </c>
      <c r="D62" s="110">
        <f>ROUND('Alimentazione CE Ricavi'!E76,2)</f>
        <v>0</v>
      </c>
      <c r="E62" s="110">
        <f>ROUND('Alimentazione CE Ricavi'!H76,2)</f>
        <v>186969.94</v>
      </c>
      <c r="F62" s="110">
        <f t="shared" si="4"/>
        <v>-186969.94</v>
      </c>
      <c r="G62" s="350"/>
      <c r="H62" s="243"/>
      <c r="I62" s="111"/>
      <c r="K62" s="107"/>
    </row>
    <row r="63" spans="1:11" ht="38.25">
      <c r="A63" s="232"/>
      <c r="B63" s="112" t="s">
        <v>192</v>
      </c>
      <c r="C63" s="113" t="s">
        <v>1269</v>
      </c>
      <c r="D63" s="110">
        <f>ROUND('Alimentazione CE Ricavi'!E78,2)</f>
        <v>0</v>
      </c>
      <c r="E63" s="110">
        <f>ROUND('Alimentazione CE Ricavi'!H78,2)</f>
        <v>212304.42</v>
      </c>
      <c r="F63" s="110">
        <f t="shared" si="4"/>
        <v>-212304.42</v>
      </c>
      <c r="G63" s="350"/>
      <c r="H63" s="243"/>
      <c r="I63" s="111"/>
      <c r="K63" s="107"/>
    </row>
    <row r="64" spans="1:11" ht="25.5">
      <c r="A64" s="232"/>
      <c r="B64" s="112" t="s">
        <v>194</v>
      </c>
      <c r="C64" s="113" t="s">
        <v>1270</v>
      </c>
      <c r="D64" s="110">
        <f>ROUND('Alimentazione CE Ricavi'!E80,2)</f>
        <v>0</v>
      </c>
      <c r="E64" s="110">
        <f>ROUND('Alimentazione CE Ricavi'!H80,2)</f>
        <v>0</v>
      </c>
      <c r="F64" s="110">
        <f t="shared" si="4"/>
        <v>0</v>
      </c>
      <c r="G64" s="350"/>
      <c r="H64" s="243"/>
      <c r="I64" s="111"/>
      <c r="K64" s="107"/>
    </row>
    <row r="65" spans="1:11" ht="25.5">
      <c r="A65" s="232"/>
      <c r="B65" s="112" t="s">
        <v>196</v>
      </c>
      <c r="C65" s="113" t="s">
        <v>1271</v>
      </c>
      <c r="D65" s="110">
        <f>ROUND('Alimentazione CE Ricavi'!E82,2)</f>
        <v>0</v>
      </c>
      <c r="E65" s="110">
        <f>ROUND('Alimentazione CE Ricavi'!H82,2)</f>
        <v>0</v>
      </c>
      <c r="F65" s="110">
        <f t="shared" si="4"/>
        <v>0</v>
      </c>
      <c r="G65" s="350"/>
      <c r="H65" s="243"/>
      <c r="I65" s="111"/>
      <c r="K65" s="107"/>
    </row>
    <row r="66" spans="1:11" ht="25.5">
      <c r="A66" s="230"/>
      <c r="B66" s="144" t="s">
        <v>1272</v>
      </c>
      <c r="C66" s="145" t="s">
        <v>1273</v>
      </c>
      <c r="D66" s="146">
        <f t="shared" ref="D66" si="23">+D67+D106+D112+D113</f>
        <v>220000</v>
      </c>
      <c r="E66" s="146">
        <f t="shared" ref="E66" si="24">+E67+E106+E112+E113</f>
        <v>223800</v>
      </c>
      <c r="F66" s="146">
        <f t="shared" si="4"/>
        <v>-3800</v>
      </c>
      <c r="G66" s="73" t="s">
        <v>1835</v>
      </c>
      <c r="H66" s="243"/>
      <c r="I66" s="111"/>
      <c r="K66" s="107"/>
    </row>
    <row r="67" spans="1:11" ht="38.25">
      <c r="A67" s="230"/>
      <c r="B67" s="139" t="s">
        <v>197</v>
      </c>
      <c r="C67" s="140" t="s">
        <v>1274</v>
      </c>
      <c r="D67" s="138">
        <f t="shared" ref="D67" si="25">+D68+D84+D85</f>
        <v>0</v>
      </c>
      <c r="E67" s="138">
        <f t="shared" ref="E67" si="26">+E68+E84+E85</f>
        <v>0</v>
      </c>
      <c r="F67" s="138">
        <f t="shared" si="4"/>
        <v>0</v>
      </c>
      <c r="G67" s="73" t="s">
        <v>1835</v>
      </c>
      <c r="H67" s="243"/>
      <c r="I67" s="111"/>
      <c r="K67" s="107"/>
    </row>
    <row r="68" spans="1:11" ht="38.25">
      <c r="A68" s="230" t="s">
        <v>1248</v>
      </c>
      <c r="B68" s="150" t="s">
        <v>198</v>
      </c>
      <c r="C68" s="151" t="s">
        <v>1275</v>
      </c>
      <c r="D68" s="152">
        <f t="shared" ref="D68" si="27">SUM(D69:D83)</f>
        <v>0</v>
      </c>
      <c r="E68" s="152">
        <f t="shared" ref="E68" si="28">SUM(E69:E83)</f>
        <v>0</v>
      </c>
      <c r="F68" s="152">
        <f t="shared" si="4"/>
        <v>0</v>
      </c>
      <c r="G68" s="73" t="s">
        <v>1835</v>
      </c>
      <c r="H68" s="243"/>
      <c r="I68" s="111"/>
      <c r="K68" s="107"/>
    </row>
    <row r="69" spans="1:11" ht="18.75">
      <c r="A69" s="230" t="s">
        <v>1248</v>
      </c>
      <c r="B69" s="116" t="s">
        <v>200</v>
      </c>
      <c r="C69" s="117" t="s">
        <v>1276</v>
      </c>
      <c r="D69" s="110">
        <f>ROUND(('Alimentazione CE Ricavi'!E87+'Alimentazione CE Ricavi'!E88),2)</f>
        <v>0</v>
      </c>
      <c r="E69" s="110">
        <f>ROUND(('Alimentazione CE Ricavi'!H87+'Alimentazione CE Ricavi'!H88),2)</f>
        <v>0</v>
      </c>
      <c r="F69" s="110">
        <f t="shared" si="4"/>
        <v>0</v>
      </c>
      <c r="G69" s="73"/>
      <c r="H69" s="243"/>
      <c r="I69" s="111"/>
      <c r="K69" s="107"/>
    </row>
    <row r="70" spans="1:11" ht="18.75">
      <c r="A70" s="232" t="s">
        <v>1248</v>
      </c>
      <c r="B70" s="116" t="s">
        <v>202</v>
      </c>
      <c r="C70" s="117" t="s">
        <v>1277</v>
      </c>
      <c r="D70" s="110">
        <f>ROUND(('Alimentazione CE Ricavi'!E90+'Alimentazione CE Ricavi'!E91),2)</f>
        <v>0</v>
      </c>
      <c r="E70" s="110">
        <f>ROUND(('Alimentazione CE Ricavi'!H90+'Alimentazione CE Ricavi'!H91),2)</f>
        <v>0</v>
      </c>
      <c r="F70" s="110">
        <f t="shared" si="4"/>
        <v>0</v>
      </c>
      <c r="G70" s="350"/>
      <c r="H70" s="243"/>
      <c r="I70" s="111"/>
      <c r="K70" s="107"/>
    </row>
    <row r="71" spans="1:11" ht="25.5">
      <c r="A71" s="232" t="s">
        <v>1248</v>
      </c>
      <c r="B71" s="116" t="s">
        <v>204</v>
      </c>
      <c r="C71" s="117" t="s">
        <v>1278</v>
      </c>
      <c r="D71" s="110">
        <f>ROUND('Alimentazione CE Ricavi'!E93,2)</f>
        <v>0</v>
      </c>
      <c r="E71" s="110">
        <f>ROUND('Alimentazione CE Ricavi'!H93,2)</f>
        <v>0</v>
      </c>
      <c r="F71" s="110">
        <f t="shared" si="4"/>
        <v>0</v>
      </c>
      <c r="G71" s="350"/>
      <c r="H71" s="243"/>
      <c r="I71" s="111"/>
      <c r="K71" s="107"/>
    </row>
    <row r="72" spans="1:11" ht="25.5">
      <c r="A72" s="232" t="s">
        <v>1248</v>
      </c>
      <c r="B72" s="116" t="s">
        <v>205</v>
      </c>
      <c r="C72" s="117" t="s">
        <v>1279</v>
      </c>
      <c r="D72" s="110">
        <f>ROUND('Alimentazione CE Ricavi'!E95,2)</f>
        <v>0</v>
      </c>
      <c r="E72" s="110">
        <f>ROUND('Alimentazione CE Ricavi'!H95,2)</f>
        <v>0</v>
      </c>
      <c r="F72" s="110">
        <f t="shared" si="4"/>
        <v>0</v>
      </c>
      <c r="G72" s="350"/>
      <c r="H72" s="243"/>
      <c r="I72" s="111"/>
      <c r="K72" s="107"/>
    </row>
    <row r="73" spans="1:11" ht="18.75">
      <c r="A73" s="232" t="s">
        <v>1248</v>
      </c>
      <c r="B73" s="116" t="s">
        <v>206</v>
      </c>
      <c r="C73" s="117" t="s">
        <v>1280</v>
      </c>
      <c r="D73" s="110">
        <f>ROUND('Alimentazione CE Ricavi'!E97,2)</f>
        <v>0</v>
      </c>
      <c r="E73" s="110">
        <f>ROUND('Alimentazione CE Ricavi'!H97,2)</f>
        <v>0</v>
      </c>
      <c r="F73" s="110">
        <f t="shared" si="4"/>
        <v>0</v>
      </c>
      <c r="G73" s="350"/>
      <c r="H73" s="243"/>
      <c r="I73" s="111"/>
      <c r="K73" s="107"/>
    </row>
    <row r="74" spans="1:11" ht="25.5">
      <c r="A74" s="232" t="s">
        <v>1248</v>
      </c>
      <c r="B74" s="116" t="s">
        <v>207</v>
      </c>
      <c r="C74" s="117" t="s">
        <v>1281</v>
      </c>
      <c r="D74" s="110">
        <f>ROUND('Alimentazione CE Ricavi'!E99,2)</f>
        <v>0</v>
      </c>
      <c r="E74" s="110">
        <f>ROUND('Alimentazione CE Ricavi'!H99,2)</f>
        <v>0</v>
      </c>
      <c r="F74" s="110">
        <f t="shared" si="4"/>
        <v>0</v>
      </c>
      <c r="G74" s="350"/>
      <c r="H74" s="243"/>
      <c r="I74" s="111"/>
      <c r="K74" s="107"/>
    </row>
    <row r="75" spans="1:11" ht="18.75">
      <c r="A75" s="232" t="s">
        <v>1248</v>
      </c>
      <c r="B75" s="116" t="s">
        <v>208</v>
      </c>
      <c r="C75" s="117" t="s">
        <v>1282</v>
      </c>
      <c r="D75" s="110">
        <f>ROUND('Alimentazione CE Ricavi'!E101,2)</f>
        <v>0</v>
      </c>
      <c r="E75" s="110">
        <f>ROUND('Alimentazione CE Ricavi'!H101,2)</f>
        <v>0</v>
      </c>
      <c r="F75" s="110">
        <f t="shared" si="4"/>
        <v>0</v>
      </c>
      <c r="G75" s="350"/>
      <c r="H75" s="243"/>
      <c r="I75" s="111"/>
      <c r="K75" s="107"/>
    </row>
    <row r="76" spans="1:11" ht="18.75">
      <c r="A76" s="232" t="s">
        <v>1248</v>
      </c>
      <c r="B76" s="116" t="s">
        <v>209</v>
      </c>
      <c r="C76" s="117" t="s">
        <v>1283</v>
      </c>
      <c r="D76" s="110">
        <f>ROUND('Alimentazione CE Ricavi'!E103,2)</f>
        <v>0</v>
      </c>
      <c r="E76" s="110">
        <f>ROUND('Alimentazione CE Ricavi'!H103,2)</f>
        <v>0</v>
      </c>
      <c r="F76" s="110">
        <f t="shared" si="4"/>
        <v>0</v>
      </c>
      <c r="G76" s="350"/>
      <c r="H76" s="243"/>
      <c r="I76" s="111"/>
      <c r="K76" s="107"/>
    </row>
    <row r="77" spans="1:11" ht="18.75">
      <c r="A77" s="232" t="s">
        <v>1248</v>
      </c>
      <c r="B77" s="116" t="s">
        <v>210</v>
      </c>
      <c r="C77" s="117" t="s">
        <v>1284</v>
      </c>
      <c r="D77" s="110">
        <f>ROUND('Alimentazione CE Ricavi'!E105,2)</f>
        <v>0</v>
      </c>
      <c r="E77" s="110">
        <f>ROUND('Alimentazione CE Ricavi'!H105,2)</f>
        <v>0</v>
      </c>
      <c r="F77" s="110">
        <f t="shared" si="4"/>
        <v>0</v>
      </c>
      <c r="G77" s="350"/>
      <c r="H77" s="243"/>
      <c r="I77" s="111"/>
      <c r="K77" s="107"/>
    </row>
    <row r="78" spans="1:11" ht="18.75">
      <c r="A78" s="232" t="s">
        <v>1248</v>
      </c>
      <c r="B78" s="116" t="s">
        <v>211</v>
      </c>
      <c r="C78" s="117" t="s">
        <v>1285</v>
      </c>
      <c r="D78" s="110">
        <f>ROUND('Alimentazione CE Ricavi'!E107,2)</f>
        <v>0</v>
      </c>
      <c r="E78" s="110">
        <f>ROUND('Alimentazione CE Ricavi'!H107,2)</f>
        <v>0</v>
      </c>
      <c r="F78" s="110">
        <f t="shared" si="4"/>
        <v>0</v>
      </c>
      <c r="G78" s="350"/>
      <c r="H78" s="243"/>
      <c r="I78" s="111"/>
      <c r="K78" s="107"/>
    </row>
    <row r="79" spans="1:11" ht="18.75">
      <c r="A79" s="232" t="s">
        <v>1248</v>
      </c>
      <c r="B79" s="116" t="s">
        <v>212</v>
      </c>
      <c r="C79" s="117" t="s">
        <v>1286</v>
      </c>
      <c r="D79" s="110">
        <f>ROUND('Alimentazione CE Ricavi'!E109,2)</f>
        <v>0</v>
      </c>
      <c r="E79" s="110">
        <f>ROUND('Alimentazione CE Ricavi'!H109,2)</f>
        <v>0</v>
      </c>
      <c r="F79" s="110">
        <f t="shared" si="4"/>
        <v>0</v>
      </c>
      <c r="G79" s="351"/>
      <c r="H79" s="243"/>
      <c r="I79" s="111"/>
      <c r="K79" s="107"/>
    </row>
    <row r="80" spans="1:11" ht="25.5">
      <c r="A80" s="230" t="s">
        <v>1248</v>
      </c>
      <c r="B80" s="116" t="s">
        <v>213</v>
      </c>
      <c r="C80" s="117" t="s">
        <v>1287</v>
      </c>
      <c r="D80" s="110">
        <f>ROUND('Alimentazione CE Ricavi'!E111,2)</f>
        <v>0</v>
      </c>
      <c r="E80" s="110">
        <f>ROUND('Alimentazione CE Ricavi'!H111,2)</f>
        <v>0</v>
      </c>
      <c r="F80" s="110">
        <f t="shared" si="4"/>
        <v>0</v>
      </c>
      <c r="G80" s="351"/>
      <c r="H80" s="243"/>
      <c r="I80" s="111"/>
      <c r="K80" s="107"/>
    </row>
    <row r="81" spans="1:11" ht="25.5">
      <c r="A81" s="230" t="s">
        <v>1248</v>
      </c>
      <c r="B81" s="116" t="s">
        <v>214</v>
      </c>
      <c r="C81" s="117" t="s">
        <v>1288</v>
      </c>
      <c r="D81" s="110">
        <f>ROUND('Alimentazione CE Ricavi'!E113,2)</f>
        <v>0</v>
      </c>
      <c r="E81" s="110">
        <f>ROUND('Alimentazione CE Ricavi'!H113,2)</f>
        <v>0</v>
      </c>
      <c r="F81" s="110">
        <f t="shared" si="4"/>
        <v>0</v>
      </c>
      <c r="G81" s="351"/>
      <c r="H81" s="243"/>
      <c r="I81" s="111"/>
      <c r="K81" s="107"/>
    </row>
    <row r="82" spans="1:11" ht="25.5">
      <c r="A82" s="230" t="s">
        <v>1248</v>
      </c>
      <c r="B82" s="116" t="s">
        <v>215</v>
      </c>
      <c r="C82" s="117" t="s">
        <v>1289</v>
      </c>
      <c r="D82" s="110">
        <f>ROUND('Alimentazione CE Ricavi'!E115,2)</f>
        <v>0</v>
      </c>
      <c r="E82" s="110">
        <f>ROUND('Alimentazione CE Ricavi'!H115,2)</f>
        <v>0</v>
      </c>
      <c r="F82" s="110">
        <f t="shared" si="4"/>
        <v>0</v>
      </c>
      <c r="G82" s="351"/>
      <c r="H82" s="243"/>
      <c r="I82" s="111"/>
      <c r="K82" s="107"/>
    </row>
    <row r="83" spans="1:11" ht="25.5">
      <c r="A83" s="230" t="s">
        <v>1248</v>
      </c>
      <c r="B83" s="116" t="s">
        <v>216</v>
      </c>
      <c r="C83" s="117" t="s">
        <v>1290</v>
      </c>
      <c r="D83" s="110">
        <f>ROUND(('Alimentazione CE Ricavi'!E117+'Alimentazione CE Ricavi'!E118),2)</f>
        <v>0</v>
      </c>
      <c r="E83" s="110">
        <f>ROUND(('Alimentazione CE Ricavi'!H117+'Alimentazione CE Ricavi'!H118),2)</f>
        <v>0</v>
      </c>
      <c r="F83" s="110">
        <f t="shared" si="4"/>
        <v>0</v>
      </c>
      <c r="G83" s="351"/>
      <c r="H83" s="243"/>
      <c r="I83" s="111"/>
      <c r="K83" s="107"/>
    </row>
    <row r="84" spans="1:11" ht="25.5">
      <c r="A84" s="230"/>
      <c r="B84" s="114" t="s">
        <v>218</v>
      </c>
      <c r="C84" s="115" t="s">
        <v>1291</v>
      </c>
      <c r="D84" s="110">
        <f>ROUND('Alimentazione CE Ricavi'!E120,2)</f>
        <v>0</v>
      </c>
      <c r="E84" s="110">
        <f>ROUND('Alimentazione CE Ricavi'!H120,2)</f>
        <v>0</v>
      </c>
      <c r="F84" s="110">
        <f t="shared" si="4"/>
        <v>0</v>
      </c>
      <c r="G84" s="73"/>
      <c r="H84" s="243"/>
      <c r="I84" s="111"/>
      <c r="K84" s="107"/>
    </row>
    <row r="85" spans="1:11" ht="25.5">
      <c r="A85" s="230"/>
      <c r="B85" s="150" t="s">
        <v>219</v>
      </c>
      <c r="C85" s="151" t="s">
        <v>1292</v>
      </c>
      <c r="D85" s="152">
        <f t="shared" ref="D85" si="29">SUM(D86:D100,D103,D104,D105)</f>
        <v>0</v>
      </c>
      <c r="E85" s="152">
        <f t="shared" ref="E85" si="30">SUM(E86:E100,E103,E104,E105)</f>
        <v>0</v>
      </c>
      <c r="F85" s="152">
        <f t="shared" si="4"/>
        <v>0</v>
      </c>
      <c r="G85" s="73" t="s">
        <v>1835</v>
      </c>
      <c r="H85" s="243"/>
      <c r="I85" s="111"/>
      <c r="K85" s="107"/>
    </row>
    <row r="86" spans="1:11" ht="18.75">
      <c r="A86" s="230" t="s">
        <v>1293</v>
      </c>
      <c r="B86" s="116" t="s">
        <v>220</v>
      </c>
      <c r="C86" s="117" t="s">
        <v>1294</v>
      </c>
      <c r="D86" s="110">
        <f>ROUND('Alimentazione CE Ricavi'!E123,2)</f>
        <v>0</v>
      </c>
      <c r="E86" s="110">
        <f>ROUND('Alimentazione CE Ricavi'!H123,2)</f>
        <v>0</v>
      </c>
      <c r="F86" s="110">
        <f t="shared" si="4"/>
        <v>0</v>
      </c>
      <c r="G86" s="73"/>
      <c r="H86" s="243"/>
      <c r="I86" s="111"/>
      <c r="K86" s="107"/>
    </row>
    <row r="87" spans="1:11" ht="18.75">
      <c r="A87" s="230" t="s">
        <v>1293</v>
      </c>
      <c r="B87" s="116" t="s">
        <v>223</v>
      </c>
      <c r="C87" s="117" t="s">
        <v>1295</v>
      </c>
      <c r="D87" s="110">
        <f>ROUND('Alimentazione CE Ricavi'!E125,2)</f>
        <v>0</v>
      </c>
      <c r="E87" s="110">
        <f>ROUND('Alimentazione CE Ricavi'!H125,2)</f>
        <v>0</v>
      </c>
      <c r="F87" s="110">
        <f t="shared" si="4"/>
        <v>0</v>
      </c>
      <c r="G87" s="73"/>
      <c r="H87" s="243"/>
      <c r="I87" s="111"/>
      <c r="K87" s="107"/>
    </row>
    <row r="88" spans="1:11" ht="25.5">
      <c r="A88" s="230" t="s">
        <v>1293</v>
      </c>
      <c r="B88" s="116" t="s">
        <v>225</v>
      </c>
      <c r="C88" s="117" t="s">
        <v>1296</v>
      </c>
      <c r="D88" s="110">
        <f>ROUND('Alimentazione CE Ricavi'!E127,2)</f>
        <v>0</v>
      </c>
      <c r="E88" s="110">
        <f>ROUND('Alimentazione CE Ricavi'!H127,2)</f>
        <v>0</v>
      </c>
      <c r="F88" s="110">
        <f t="shared" si="4"/>
        <v>0</v>
      </c>
      <c r="G88" s="350"/>
      <c r="H88" s="243"/>
      <c r="I88" s="111"/>
      <c r="K88" s="107"/>
    </row>
    <row r="89" spans="1:11" ht="25.5">
      <c r="A89" s="232" t="s">
        <v>1297</v>
      </c>
      <c r="B89" s="116" t="s">
        <v>226</v>
      </c>
      <c r="C89" s="117" t="s">
        <v>1298</v>
      </c>
      <c r="D89" s="110">
        <f>ROUND('Alimentazione CE Ricavi'!E129,2)</f>
        <v>0</v>
      </c>
      <c r="E89" s="110">
        <f>ROUND('Alimentazione CE Ricavi'!H129,2)</f>
        <v>0</v>
      </c>
      <c r="F89" s="110">
        <f t="shared" si="4"/>
        <v>0</v>
      </c>
      <c r="G89" s="350"/>
      <c r="H89" s="243"/>
      <c r="I89" s="111"/>
      <c r="K89" s="107"/>
    </row>
    <row r="90" spans="1:11" ht="18.75">
      <c r="A90" s="232" t="s">
        <v>1293</v>
      </c>
      <c r="B90" s="116" t="s">
        <v>227</v>
      </c>
      <c r="C90" s="117" t="s">
        <v>1299</v>
      </c>
      <c r="D90" s="110">
        <f>ROUND('Alimentazione CE Ricavi'!E131,2)</f>
        <v>0</v>
      </c>
      <c r="E90" s="110">
        <f>ROUND('Alimentazione CE Ricavi'!H131,2)</f>
        <v>0</v>
      </c>
      <c r="F90" s="110">
        <f t="shared" si="4"/>
        <v>0</v>
      </c>
      <c r="G90" s="73"/>
      <c r="H90" s="243"/>
      <c r="I90" s="111"/>
      <c r="K90" s="107"/>
    </row>
    <row r="91" spans="1:11" ht="25.5">
      <c r="A91" s="232" t="s">
        <v>1293</v>
      </c>
      <c r="B91" s="116" t="s">
        <v>229</v>
      </c>
      <c r="C91" s="117" t="s">
        <v>1300</v>
      </c>
      <c r="D91" s="110">
        <f>ROUND('Alimentazione CE Ricavi'!E133,2)</f>
        <v>0</v>
      </c>
      <c r="E91" s="110">
        <f>ROUND('Alimentazione CE Ricavi'!H133,2)</f>
        <v>0</v>
      </c>
      <c r="F91" s="110">
        <f t="shared" ref="F91:F154" si="31">+D91-E91</f>
        <v>0</v>
      </c>
      <c r="G91" s="350"/>
      <c r="H91" s="243"/>
      <c r="I91" s="111"/>
      <c r="K91" s="107"/>
    </row>
    <row r="92" spans="1:11" ht="25.5">
      <c r="A92" s="232" t="s">
        <v>1293</v>
      </c>
      <c r="B92" s="116" t="s">
        <v>231</v>
      </c>
      <c r="C92" s="117" t="s">
        <v>1301</v>
      </c>
      <c r="D92" s="110">
        <f>ROUND('Alimentazione CE Ricavi'!E135,2)</f>
        <v>0</v>
      </c>
      <c r="E92" s="110">
        <f>ROUND('Alimentazione CE Ricavi'!H135,2)</f>
        <v>0</v>
      </c>
      <c r="F92" s="110">
        <f t="shared" si="31"/>
        <v>0</v>
      </c>
      <c r="G92" s="350"/>
      <c r="H92" s="243"/>
      <c r="I92" s="111"/>
      <c r="K92" s="107"/>
    </row>
    <row r="93" spans="1:11" ht="18.75">
      <c r="A93" s="232" t="s">
        <v>1293</v>
      </c>
      <c r="B93" s="116" t="s">
        <v>233</v>
      </c>
      <c r="C93" s="117" t="s">
        <v>1302</v>
      </c>
      <c r="D93" s="110">
        <f>ROUND('Alimentazione CE Ricavi'!E137,2)</f>
        <v>0</v>
      </c>
      <c r="E93" s="110">
        <f>ROUND('Alimentazione CE Ricavi'!H137,2)</f>
        <v>0</v>
      </c>
      <c r="F93" s="110">
        <f t="shared" si="31"/>
        <v>0</v>
      </c>
      <c r="G93" s="350"/>
      <c r="H93" s="243"/>
      <c r="I93" s="111"/>
      <c r="K93" s="107"/>
    </row>
    <row r="94" spans="1:11" ht="25.5">
      <c r="A94" s="232" t="s">
        <v>1293</v>
      </c>
      <c r="B94" s="116" t="s">
        <v>235</v>
      </c>
      <c r="C94" s="117" t="s">
        <v>1303</v>
      </c>
      <c r="D94" s="110">
        <f>ROUND('Alimentazione CE Ricavi'!E139,2)</f>
        <v>0</v>
      </c>
      <c r="E94" s="110">
        <f>ROUND('Alimentazione CE Ricavi'!H139,2)</f>
        <v>0</v>
      </c>
      <c r="F94" s="110">
        <f t="shared" si="31"/>
        <v>0</v>
      </c>
      <c r="G94" s="350"/>
      <c r="H94" s="243"/>
      <c r="I94" s="111"/>
      <c r="K94" s="107"/>
    </row>
    <row r="95" spans="1:11" ht="25.5">
      <c r="A95" s="232" t="s">
        <v>1297</v>
      </c>
      <c r="B95" s="116" t="s">
        <v>237</v>
      </c>
      <c r="C95" s="117" t="s">
        <v>1304</v>
      </c>
      <c r="D95" s="110">
        <f>ROUND('Alimentazione CE Ricavi'!E141,2)</f>
        <v>0</v>
      </c>
      <c r="E95" s="110">
        <f>ROUND('Alimentazione CE Ricavi'!H141,2)</f>
        <v>0</v>
      </c>
      <c r="F95" s="110">
        <f t="shared" si="31"/>
        <v>0</v>
      </c>
      <c r="G95" s="350"/>
      <c r="H95" s="243"/>
      <c r="I95" s="111"/>
      <c r="K95" s="107"/>
    </row>
    <row r="96" spans="1:11" ht="25.5">
      <c r="A96" s="232" t="s">
        <v>1297</v>
      </c>
      <c r="B96" s="116" t="s">
        <v>239</v>
      </c>
      <c r="C96" s="117" t="s">
        <v>1305</v>
      </c>
      <c r="D96" s="110">
        <f>ROUND('Alimentazione CE Ricavi'!E143,2)</f>
        <v>0</v>
      </c>
      <c r="E96" s="110">
        <f>ROUND('Alimentazione CE Ricavi'!H143,2)</f>
        <v>0</v>
      </c>
      <c r="F96" s="110">
        <f t="shared" si="31"/>
        <v>0</v>
      </c>
      <c r="G96" s="350"/>
      <c r="H96" s="243"/>
      <c r="I96" s="111"/>
      <c r="K96" s="107"/>
    </row>
    <row r="97" spans="1:11" ht="25.5">
      <c r="A97" s="232" t="s">
        <v>1293</v>
      </c>
      <c r="B97" s="116" t="s">
        <v>241</v>
      </c>
      <c r="C97" s="117" t="s">
        <v>1306</v>
      </c>
      <c r="D97" s="110">
        <f>ROUND('Alimentazione CE Ricavi'!E145,2)</f>
        <v>0</v>
      </c>
      <c r="E97" s="110">
        <f>ROUND('Alimentazione CE Ricavi'!H145,2)</f>
        <v>0</v>
      </c>
      <c r="F97" s="110">
        <f t="shared" si="31"/>
        <v>0</v>
      </c>
      <c r="G97" s="350"/>
      <c r="H97" s="243"/>
      <c r="I97" s="111"/>
      <c r="K97" s="107"/>
    </row>
    <row r="98" spans="1:11" ht="25.5">
      <c r="A98" s="232" t="s">
        <v>1293</v>
      </c>
      <c r="B98" s="116" t="s">
        <v>242</v>
      </c>
      <c r="C98" s="117" t="s">
        <v>1307</v>
      </c>
      <c r="D98" s="110">
        <f>ROUND('Alimentazione CE Ricavi'!E147,2)</f>
        <v>0</v>
      </c>
      <c r="E98" s="110">
        <f>ROUND('Alimentazione CE Ricavi'!H147,2)</f>
        <v>0</v>
      </c>
      <c r="F98" s="110">
        <f t="shared" si="31"/>
        <v>0</v>
      </c>
      <c r="G98" s="350"/>
      <c r="H98" s="243"/>
      <c r="I98" s="111"/>
      <c r="K98" s="107"/>
    </row>
    <row r="99" spans="1:11" ht="25.5">
      <c r="A99" s="232" t="s">
        <v>1293</v>
      </c>
      <c r="B99" s="116" t="s">
        <v>245</v>
      </c>
      <c r="C99" s="117" t="s">
        <v>1308</v>
      </c>
      <c r="D99" s="110">
        <f>ROUND('Alimentazione CE Ricavi'!E149,2)</f>
        <v>0</v>
      </c>
      <c r="E99" s="110">
        <f>ROUND('Alimentazione CE Ricavi'!H149,2)</f>
        <v>0</v>
      </c>
      <c r="F99" s="110">
        <f t="shared" si="31"/>
        <v>0</v>
      </c>
      <c r="G99" s="350"/>
      <c r="H99" s="243"/>
      <c r="I99" s="111"/>
      <c r="K99" s="107"/>
    </row>
    <row r="100" spans="1:11" ht="38.25">
      <c r="A100" s="232" t="s">
        <v>1297</v>
      </c>
      <c r="B100" s="153" t="s">
        <v>246</v>
      </c>
      <c r="C100" s="154" t="s">
        <v>1309</v>
      </c>
      <c r="D100" s="155">
        <f t="shared" ref="D100" si="32">+D101+D102</f>
        <v>0</v>
      </c>
      <c r="E100" s="155">
        <f t="shared" ref="E100" si="33">+E101+E102</f>
        <v>0</v>
      </c>
      <c r="F100" s="155">
        <f t="shared" si="31"/>
        <v>0</v>
      </c>
      <c r="G100" s="73" t="s">
        <v>1835</v>
      </c>
      <c r="H100" s="243"/>
      <c r="I100" s="111"/>
      <c r="K100" s="107"/>
    </row>
    <row r="101" spans="1:11" ht="25.5">
      <c r="A101" s="232" t="s">
        <v>1297</v>
      </c>
      <c r="B101" s="114" t="s">
        <v>248</v>
      </c>
      <c r="C101" s="115" t="s">
        <v>1310</v>
      </c>
      <c r="D101" s="110">
        <f>ROUND('Alimentazione CE Ricavi'!E152,2)</f>
        <v>0</v>
      </c>
      <c r="E101" s="110">
        <f>ROUND('Alimentazione CE Ricavi'!H152,2)</f>
        <v>0</v>
      </c>
      <c r="F101" s="110">
        <f t="shared" si="31"/>
        <v>0</v>
      </c>
      <c r="G101" s="350"/>
      <c r="H101" s="243"/>
      <c r="I101" s="111"/>
      <c r="K101" s="107"/>
    </row>
    <row r="102" spans="1:11" ht="38.25">
      <c r="A102" s="232" t="s">
        <v>1297</v>
      </c>
      <c r="B102" s="114" t="s">
        <v>250</v>
      </c>
      <c r="C102" s="115" t="s">
        <v>1311</v>
      </c>
      <c r="D102" s="110">
        <f>ROUND(('Alimentazione CE Ricavi'!E154+'Alimentazione CE Ricavi'!E155+'Alimentazione CE Ricavi'!E156+'Alimentazione CE Ricavi'!E157),2)</f>
        <v>0</v>
      </c>
      <c r="E102" s="110">
        <f>ROUND(('Alimentazione CE Ricavi'!H154+'Alimentazione CE Ricavi'!H155+'Alimentazione CE Ricavi'!H156+'Alimentazione CE Ricavi'!H157),2)</f>
        <v>0</v>
      </c>
      <c r="F102" s="110">
        <f t="shared" si="31"/>
        <v>0</v>
      </c>
      <c r="G102" s="350"/>
      <c r="H102" s="243"/>
      <c r="I102" s="111"/>
      <c r="K102" s="107"/>
    </row>
    <row r="103" spans="1:11" ht="25.5">
      <c r="A103" s="232"/>
      <c r="B103" s="116" t="s">
        <v>252</v>
      </c>
      <c r="C103" s="117" t="s">
        <v>1312</v>
      </c>
      <c r="D103" s="110">
        <f>ROUND('Alimentazione CE Ricavi'!E159,2)</f>
        <v>0</v>
      </c>
      <c r="E103" s="110">
        <f>ROUND('Alimentazione CE Ricavi'!H159,2)</f>
        <v>0</v>
      </c>
      <c r="F103" s="110">
        <f t="shared" si="31"/>
        <v>0</v>
      </c>
      <c r="G103" s="350"/>
      <c r="H103" s="243"/>
      <c r="I103" s="111"/>
      <c r="K103" s="107"/>
    </row>
    <row r="104" spans="1:11" ht="25.5">
      <c r="A104" s="230" t="s">
        <v>1248</v>
      </c>
      <c r="B104" s="116" t="s">
        <v>254</v>
      </c>
      <c r="C104" s="117" t="s">
        <v>1313</v>
      </c>
      <c r="D104" s="110">
        <f>ROUND('Alimentazione CE Ricavi'!E161,2)</f>
        <v>0</v>
      </c>
      <c r="E104" s="110">
        <f>ROUND('Alimentazione CE Ricavi'!H161,2)</f>
        <v>0</v>
      </c>
      <c r="F104" s="110">
        <f t="shared" si="31"/>
        <v>0</v>
      </c>
      <c r="G104" s="350"/>
      <c r="H104" s="243"/>
      <c r="I104" s="111"/>
      <c r="K104" s="107"/>
    </row>
    <row r="105" spans="1:11" ht="38.25">
      <c r="A105" s="230" t="s">
        <v>1297</v>
      </c>
      <c r="B105" s="116" t="s">
        <v>256</v>
      </c>
      <c r="C105" s="117" t="s">
        <v>1314</v>
      </c>
      <c r="D105" s="110">
        <f>ROUND('Alimentazione CE Ricavi'!E163,2)</f>
        <v>0</v>
      </c>
      <c r="E105" s="110">
        <f>ROUND('Alimentazione CE Ricavi'!H163,2)</f>
        <v>0</v>
      </c>
      <c r="F105" s="110">
        <f t="shared" si="31"/>
        <v>0</v>
      </c>
      <c r="G105" s="350"/>
      <c r="H105" s="243"/>
      <c r="I105" s="111"/>
      <c r="K105" s="107"/>
    </row>
    <row r="106" spans="1:11" ht="51">
      <c r="A106" s="233" t="s">
        <v>1293</v>
      </c>
      <c r="B106" s="139" t="s">
        <v>257</v>
      </c>
      <c r="C106" s="140" t="s">
        <v>1315</v>
      </c>
      <c r="D106" s="138">
        <f t="shared" ref="D106" si="34">SUM(D107:D111)</f>
        <v>0</v>
      </c>
      <c r="E106" s="138">
        <f t="shared" ref="E106" si="35">SUM(E107:E111)</f>
        <v>0</v>
      </c>
      <c r="F106" s="138">
        <f t="shared" si="31"/>
        <v>0</v>
      </c>
      <c r="G106" s="73" t="s">
        <v>1835</v>
      </c>
      <c r="H106" s="243"/>
      <c r="I106" s="111"/>
      <c r="K106" s="107"/>
    </row>
    <row r="107" spans="1:11" ht="25.5">
      <c r="A107" s="232" t="s">
        <v>1293</v>
      </c>
      <c r="B107" s="116" t="s">
        <v>259</v>
      </c>
      <c r="C107" s="117" t="s">
        <v>1316</v>
      </c>
      <c r="D107" s="110">
        <f>ROUND('Alimentazione CE Ricavi'!E166,2)</f>
        <v>0</v>
      </c>
      <c r="E107" s="110">
        <f>ROUND('Alimentazione CE Ricavi'!H166,2)</f>
        <v>0</v>
      </c>
      <c r="F107" s="110">
        <f t="shared" si="31"/>
        <v>0</v>
      </c>
      <c r="G107" s="350"/>
      <c r="H107" s="243"/>
      <c r="I107" s="111"/>
      <c r="K107" s="107"/>
    </row>
    <row r="108" spans="1:11" ht="25.5">
      <c r="A108" s="232" t="s">
        <v>1293</v>
      </c>
      <c r="B108" s="114" t="s">
        <v>261</v>
      </c>
      <c r="C108" s="115" t="s">
        <v>1317</v>
      </c>
      <c r="D108" s="110">
        <f>ROUND('Alimentazione CE Ricavi'!E168,2)</f>
        <v>0</v>
      </c>
      <c r="E108" s="110">
        <f>ROUND('Alimentazione CE Ricavi'!H168,2)</f>
        <v>0</v>
      </c>
      <c r="F108" s="110">
        <f t="shared" si="31"/>
        <v>0</v>
      </c>
      <c r="G108" s="350"/>
      <c r="H108" s="243"/>
      <c r="I108" s="111"/>
      <c r="K108" s="107"/>
    </row>
    <row r="109" spans="1:11" ht="38.25">
      <c r="A109" s="232" t="s">
        <v>1293</v>
      </c>
      <c r="B109" s="114" t="s">
        <v>262</v>
      </c>
      <c r="C109" s="115" t="s">
        <v>1318</v>
      </c>
      <c r="D109" s="110">
        <f>ROUND('Alimentazione CE Ricavi'!E170,2)</f>
        <v>0</v>
      </c>
      <c r="E109" s="110">
        <f>ROUND('Alimentazione CE Ricavi'!H170,2)</f>
        <v>0</v>
      </c>
      <c r="F109" s="110">
        <f t="shared" si="31"/>
        <v>0</v>
      </c>
      <c r="G109" s="350"/>
      <c r="H109" s="243"/>
      <c r="I109" s="111"/>
      <c r="K109" s="107"/>
    </row>
    <row r="110" spans="1:11" ht="25.5">
      <c r="A110" s="230" t="s">
        <v>1293</v>
      </c>
      <c r="B110" s="114" t="s">
        <v>264</v>
      </c>
      <c r="C110" s="115" t="s">
        <v>1319</v>
      </c>
      <c r="D110" s="110">
        <f>ROUND('Alimentazione CE Ricavi'!E172,2)</f>
        <v>0</v>
      </c>
      <c r="E110" s="110">
        <f>ROUND('Alimentazione CE Ricavi'!H172,2)</f>
        <v>0</v>
      </c>
      <c r="F110" s="110">
        <f t="shared" si="31"/>
        <v>0</v>
      </c>
      <c r="G110" s="350"/>
      <c r="H110" s="243"/>
      <c r="I110" s="111"/>
      <c r="K110" s="107"/>
    </row>
    <row r="111" spans="1:11" ht="38.25">
      <c r="A111" s="230" t="s">
        <v>1293</v>
      </c>
      <c r="B111" s="114" t="s">
        <v>266</v>
      </c>
      <c r="C111" s="115" t="s">
        <v>1320</v>
      </c>
      <c r="D111" s="110">
        <f>ROUND('Alimentazione CE Ricavi'!E174,2)</f>
        <v>0</v>
      </c>
      <c r="E111" s="110">
        <f>ROUND('Alimentazione CE Ricavi'!H174,2)</f>
        <v>0</v>
      </c>
      <c r="F111" s="110">
        <f t="shared" si="31"/>
        <v>0</v>
      </c>
      <c r="G111" s="350"/>
      <c r="H111" s="243"/>
      <c r="I111" s="111"/>
      <c r="K111" s="107"/>
    </row>
    <row r="112" spans="1:11" ht="25.5">
      <c r="A112" s="230"/>
      <c r="B112" s="139" t="s">
        <v>267</v>
      </c>
      <c r="C112" s="140" t="s">
        <v>1321</v>
      </c>
      <c r="D112" s="138">
        <f>+ROUND(SUM('Alimentazione CE Ricavi'!E177:E211),2)</f>
        <v>220000</v>
      </c>
      <c r="E112" s="138">
        <f>+ROUND(SUM('Alimentazione CE Ricavi'!H177:H211),2)</f>
        <v>223800</v>
      </c>
      <c r="F112" s="138">
        <f t="shared" si="31"/>
        <v>-3800</v>
      </c>
      <c r="G112" s="73"/>
      <c r="H112" s="243"/>
      <c r="I112" s="111"/>
      <c r="K112" s="107"/>
    </row>
    <row r="113" spans="1:11" ht="25.5">
      <c r="A113" s="230"/>
      <c r="B113" s="139" t="s">
        <v>1322</v>
      </c>
      <c r="C113" s="140" t="s">
        <v>1323</v>
      </c>
      <c r="D113" s="138">
        <f t="shared" ref="D113" si="36">SUM(D114:D120)</f>
        <v>0</v>
      </c>
      <c r="E113" s="138">
        <f t="shared" ref="E113" si="37">SUM(E114:E120)</f>
        <v>0</v>
      </c>
      <c r="F113" s="138">
        <f t="shared" si="31"/>
        <v>0</v>
      </c>
      <c r="G113" s="73" t="s">
        <v>1835</v>
      </c>
      <c r="H113" s="243"/>
      <c r="I113" s="111"/>
      <c r="K113" s="107"/>
    </row>
    <row r="114" spans="1:11" ht="25.5">
      <c r="A114" s="230"/>
      <c r="B114" s="114" t="s">
        <v>302</v>
      </c>
      <c r="C114" s="115" t="s">
        <v>1324</v>
      </c>
      <c r="D114" s="110">
        <f>ROUND('Alimentazione CE Ricavi'!E214,2)</f>
        <v>0</v>
      </c>
      <c r="E114" s="110">
        <f>ROUND('Alimentazione CE Ricavi'!H214,2)</f>
        <v>0</v>
      </c>
      <c r="F114" s="110">
        <f t="shared" si="31"/>
        <v>0</v>
      </c>
      <c r="G114" s="73"/>
      <c r="H114" s="243"/>
      <c r="I114" s="111"/>
      <c r="K114" s="107"/>
    </row>
    <row r="115" spans="1:11" ht="25.5">
      <c r="A115" s="230"/>
      <c r="B115" s="114" t="s">
        <v>304</v>
      </c>
      <c r="C115" s="115" t="s">
        <v>1325</v>
      </c>
      <c r="D115" s="110">
        <f>ROUND('Alimentazione CE Ricavi'!E216,2)</f>
        <v>0</v>
      </c>
      <c r="E115" s="110">
        <f>ROUND('Alimentazione CE Ricavi'!H216,2)</f>
        <v>0</v>
      </c>
      <c r="F115" s="110">
        <f t="shared" si="31"/>
        <v>0</v>
      </c>
      <c r="G115" s="73"/>
      <c r="H115" s="243"/>
      <c r="I115" s="111"/>
      <c r="K115" s="107"/>
    </row>
    <row r="116" spans="1:11" ht="25.5">
      <c r="A116" s="230"/>
      <c r="B116" s="114" t="s">
        <v>306</v>
      </c>
      <c r="C116" s="115" t="s">
        <v>1326</v>
      </c>
      <c r="D116" s="110">
        <f>ROUND('Alimentazione CE Ricavi'!E218,2)</f>
        <v>0</v>
      </c>
      <c r="E116" s="110">
        <f>ROUND('Alimentazione CE Ricavi'!H218,2)</f>
        <v>0</v>
      </c>
      <c r="F116" s="110">
        <f t="shared" si="31"/>
        <v>0</v>
      </c>
      <c r="G116" s="73"/>
      <c r="H116" s="243"/>
      <c r="I116" s="111"/>
      <c r="K116" s="107"/>
    </row>
    <row r="117" spans="1:11" ht="25.5">
      <c r="A117" s="230"/>
      <c r="B117" s="114" t="s">
        <v>308</v>
      </c>
      <c r="C117" s="115" t="s">
        <v>1327</v>
      </c>
      <c r="D117" s="110">
        <f>ROUND('Alimentazione CE Ricavi'!E220,2)</f>
        <v>0</v>
      </c>
      <c r="E117" s="110">
        <f>ROUND('Alimentazione CE Ricavi'!H220,2)</f>
        <v>0</v>
      </c>
      <c r="F117" s="110">
        <f t="shared" si="31"/>
        <v>0</v>
      </c>
      <c r="G117" s="73"/>
      <c r="H117" s="243"/>
      <c r="I117" s="111"/>
      <c r="K117" s="107"/>
    </row>
    <row r="118" spans="1:11" ht="38.25">
      <c r="A118" s="230" t="s">
        <v>1248</v>
      </c>
      <c r="B118" s="114" t="s">
        <v>310</v>
      </c>
      <c r="C118" s="115" t="s">
        <v>1328</v>
      </c>
      <c r="D118" s="110">
        <f>ROUND('Alimentazione CE Ricavi'!E222,2)</f>
        <v>0</v>
      </c>
      <c r="E118" s="110">
        <f>ROUND('Alimentazione CE Ricavi'!H222,2)</f>
        <v>0</v>
      </c>
      <c r="F118" s="110">
        <f t="shared" si="31"/>
        <v>0</v>
      </c>
      <c r="G118" s="73"/>
      <c r="H118" s="243"/>
      <c r="I118" s="111"/>
      <c r="K118" s="107"/>
    </row>
    <row r="119" spans="1:11" ht="18.75">
      <c r="A119" s="230"/>
      <c r="B119" s="114" t="s">
        <v>312</v>
      </c>
      <c r="C119" s="115" t="s">
        <v>1329</v>
      </c>
      <c r="D119" s="110">
        <f>ROUND('Alimentazione CE Ricavi'!E224,2)</f>
        <v>0</v>
      </c>
      <c r="E119" s="110">
        <f>ROUND('Alimentazione CE Ricavi'!H224,2)</f>
        <v>0</v>
      </c>
      <c r="F119" s="110">
        <f t="shared" si="31"/>
        <v>0</v>
      </c>
      <c r="G119" s="73"/>
      <c r="H119" s="243"/>
      <c r="I119" s="111"/>
      <c r="K119" s="107"/>
    </row>
    <row r="120" spans="1:11" ht="25.5">
      <c r="A120" s="230" t="s">
        <v>1248</v>
      </c>
      <c r="B120" s="114" t="s">
        <v>314</v>
      </c>
      <c r="C120" s="115" t="s">
        <v>1330</v>
      </c>
      <c r="D120" s="110">
        <f>ROUND('Alimentazione CE Ricavi'!E226,2)</f>
        <v>0</v>
      </c>
      <c r="E120" s="110">
        <f>ROUND('Alimentazione CE Ricavi'!H226,2)</f>
        <v>0</v>
      </c>
      <c r="F120" s="110">
        <f t="shared" si="31"/>
        <v>0</v>
      </c>
      <c r="G120" s="73"/>
      <c r="H120" s="243"/>
      <c r="I120" s="111"/>
      <c r="K120" s="107"/>
    </row>
    <row r="121" spans="1:11" ht="18.75">
      <c r="A121" s="234"/>
      <c r="B121" s="144" t="s">
        <v>1331</v>
      </c>
      <c r="C121" s="145" t="s">
        <v>1332</v>
      </c>
      <c r="D121" s="146">
        <f t="shared" ref="D121" si="38">+D122+D123+D126+D131+D135</f>
        <v>471896281.63999999</v>
      </c>
      <c r="E121" s="146">
        <f t="shared" ref="E121" si="39">+E122+E123+E126+E131+E135</f>
        <v>482888416.57999998</v>
      </c>
      <c r="F121" s="146">
        <f t="shared" si="31"/>
        <v>-10992134.939999998</v>
      </c>
      <c r="G121" s="73"/>
      <c r="H121" s="243"/>
      <c r="I121" s="111"/>
      <c r="K121" s="107"/>
    </row>
    <row r="122" spans="1:11" ht="18.75">
      <c r="A122" s="234"/>
      <c r="B122" s="112" t="s">
        <v>316</v>
      </c>
      <c r="C122" s="113" t="s">
        <v>1333</v>
      </c>
      <c r="D122" s="110">
        <f>ROUND('Alimentazione CE Ricavi'!E229,2)</f>
        <v>0</v>
      </c>
      <c r="E122" s="110">
        <f>ROUND('Alimentazione CE Ricavi'!H229,2)</f>
        <v>193021.49</v>
      </c>
      <c r="F122" s="110">
        <f t="shared" si="31"/>
        <v>-193021.49</v>
      </c>
      <c r="G122" s="73"/>
      <c r="H122" s="243"/>
      <c r="I122" s="111"/>
      <c r="K122" s="107"/>
    </row>
    <row r="123" spans="1:11" ht="18.75">
      <c r="A123" s="235"/>
      <c r="B123" s="139" t="s">
        <v>1334</v>
      </c>
      <c r="C123" s="140" t="s">
        <v>1335</v>
      </c>
      <c r="D123" s="138">
        <f t="shared" ref="D123" si="40">+D124+D125</f>
        <v>0</v>
      </c>
      <c r="E123" s="138">
        <f t="shared" ref="E123" si="41">+E124+E125</f>
        <v>0</v>
      </c>
      <c r="F123" s="138">
        <f t="shared" si="31"/>
        <v>0</v>
      </c>
      <c r="G123" s="73" t="s">
        <v>1835</v>
      </c>
      <c r="H123" s="243"/>
      <c r="I123" s="111"/>
      <c r="K123" s="107"/>
    </row>
    <row r="124" spans="1:11" ht="25.5">
      <c r="A124" s="235"/>
      <c r="B124" s="114" t="s">
        <v>318</v>
      </c>
      <c r="C124" s="115" t="s">
        <v>1336</v>
      </c>
      <c r="D124" s="110">
        <f>ROUND('Alimentazione CE Ricavi'!E232,2)</f>
        <v>0</v>
      </c>
      <c r="E124" s="110">
        <f>ROUND('Alimentazione CE Ricavi'!H232,2)</f>
        <v>0</v>
      </c>
      <c r="F124" s="110">
        <f t="shared" si="31"/>
        <v>0</v>
      </c>
      <c r="G124" s="73"/>
      <c r="H124" s="243"/>
      <c r="I124" s="111"/>
      <c r="K124" s="107"/>
    </row>
    <row r="125" spans="1:11" ht="25.5">
      <c r="A125" s="235"/>
      <c r="B125" s="114" t="s">
        <v>320</v>
      </c>
      <c r="C125" s="115" t="s">
        <v>1337</v>
      </c>
      <c r="D125" s="110">
        <f>ROUND('Alimentazione CE Ricavi'!E234,2)</f>
        <v>0</v>
      </c>
      <c r="E125" s="110">
        <f>ROUND('Alimentazione CE Ricavi'!H234,2)</f>
        <v>0</v>
      </c>
      <c r="F125" s="110">
        <f t="shared" si="31"/>
        <v>0</v>
      </c>
      <c r="G125" s="73"/>
      <c r="H125" s="243"/>
      <c r="I125" s="111"/>
      <c r="K125" s="107"/>
    </row>
    <row r="126" spans="1:11" ht="25.5">
      <c r="A126" s="233" t="s">
        <v>1248</v>
      </c>
      <c r="B126" s="139" t="s">
        <v>1338</v>
      </c>
      <c r="C126" s="140" t="s">
        <v>1339</v>
      </c>
      <c r="D126" s="138">
        <f t="shared" ref="D126" si="42">+D127+D128+D129+D130</f>
        <v>471388381.63999999</v>
      </c>
      <c r="E126" s="138">
        <f t="shared" ref="E126" si="43">+E127+E128+E129+E130</f>
        <v>481693049.25</v>
      </c>
      <c r="F126" s="138">
        <f t="shared" si="31"/>
        <v>-10304667.610000014</v>
      </c>
      <c r="G126" s="73" t="s">
        <v>1835</v>
      </c>
      <c r="H126" s="243"/>
      <c r="I126" s="111"/>
      <c r="K126" s="107"/>
    </row>
    <row r="127" spans="1:11" ht="38.25">
      <c r="A127" s="230" t="s">
        <v>1248</v>
      </c>
      <c r="B127" s="114" t="s">
        <v>322</v>
      </c>
      <c r="C127" s="115" t="s">
        <v>1340</v>
      </c>
      <c r="D127" s="110">
        <f>ROUND('Alimentazione CE Ricavi'!E237,2)</f>
        <v>0</v>
      </c>
      <c r="E127" s="110">
        <f>ROUND('Alimentazione CE Ricavi'!H237,2)</f>
        <v>0</v>
      </c>
      <c r="F127" s="110">
        <f t="shared" si="31"/>
        <v>0</v>
      </c>
      <c r="G127" s="73"/>
      <c r="H127" s="243"/>
      <c r="I127" s="111"/>
      <c r="K127" s="107"/>
    </row>
    <row r="128" spans="1:11" ht="25.5">
      <c r="A128" s="230" t="s">
        <v>1248</v>
      </c>
      <c r="B128" s="114" t="s">
        <v>324</v>
      </c>
      <c r="C128" s="115" t="s">
        <v>1341</v>
      </c>
      <c r="D128" s="110">
        <f>ROUND('Alimentazione CE Ricavi'!E239,2)</f>
        <v>460934504.63999999</v>
      </c>
      <c r="E128" s="110">
        <f>ROUND('Alimentazione CE Ricavi'!H239,2)</f>
        <v>471385912.10000002</v>
      </c>
      <c r="F128" s="110">
        <f t="shared" si="31"/>
        <v>-10451407.460000038</v>
      </c>
      <c r="G128" s="73"/>
      <c r="H128" s="243"/>
      <c r="I128" s="111"/>
      <c r="K128" s="107"/>
    </row>
    <row r="129" spans="1:11" ht="25.5">
      <c r="A129" s="230" t="s">
        <v>1248</v>
      </c>
      <c r="B129" s="114" t="s">
        <v>325</v>
      </c>
      <c r="C129" s="115" t="s">
        <v>1342</v>
      </c>
      <c r="D129" s="110">
        <f>ROUND(('Alimentazione CE Ricavi'!E241+'Alimentazione CE Ricavi'!E242+'Alimentazione CE Ricavi'!E243),2)</f>
        <v>10453877</v>
      </c>
      <c r="E129" s="110">
        <f>ROUND(('Alimentazione CE Ricavi'!H241+'Alimentazione CE Ricavi'!H242+'Alimentazione CE Ricavi'!H243),2)</f>
        <v>10307137.15</v>
      </c>
      <c r="F129" s="110">
        <f t="shared" si="31"/>
        <v>146739.84999999963</v>
      </c>
      <c r="G129" s="73"/>
      <c r="H129" s="243"/>
      <c r="I129" s="111"/>
      <c r="K129" s="107"/>
    </row>
    <row r="130" spans="1:11" ht="25.5">
      <c r="A130" s="230" t="s">
        <v>1248</v>
      </c>
      <c r="B130" s="114" t="s">
        <v>327</v>
      </c>
      <c r="C130" s="115" t="s">
        <v>1343</v>
      </c>
      <c r="D130" s="110">
        <f>ROUND('Alimentazione CE Ricavi'!E245,2)</f>
        <v>0</v>
      </c>
      <c r="E130" s="110">
        <f>ROUND('Alimentazione CE Ricavi'!H245,2)</f>
        <v>0</v>
      </c>
      <c r="F130" s="110">
        <f t="shared" si="31"/>
        <v>0</v>
      </c>
      <c r="G130" s="73"/>
      <c r="H130" s="243"/>
      <c r="I130" s="111"/>
      <c r="K130" s="107"/>
    </row>
    <row r="131" spans="1:11" ht="25.5">
      <c r="A131" s="230"/>
      <c r="B131" s="139" t="s">
        <v>328</v>
      </c>
      <c r="C131" s="140" t="s">
        <v>1344</v>
      </c>
      <c r="D131" s="138">
        <f t="shared" ref="D131" si="44">+D132+D133+D134</f>
        <v>420900</v>
      </c>
      <c r="E131" s="138">
        <f t="shared" ref="E131" si="45">+E132+E133+E134</f>
        <v>427863.57</v>
      </c>
      <c r="F131" s="138">
        <f t="shared" si="31"/>
        <v>-6963.570000000007</v>
      </c>
      <c r="G131" s="73" t="s">
        <v>1835</v>
      </c>
      <c r="H131" s="243"/>
      <c r="I131" s="111"/>
      <c r="K131" s="107"/>
    </row>
    <row r="132" spans="1:11" ht="38.25">
      <c r="A132" s="230"/>
      <c r="B132" s="114" t="s">
        <v>330</v>
      </c>
      <c r="C132" s="115" t="s">
        <v>1345</v>
      </c>
      <c r="D132" s="110">
        <f>ROUND('Alimentazione CE Ricavi'!E248,2)</f>
        <v>240900</v>
      </c>
      <c r="E132" s="110">
        <f>ROUND('Alimentazione CE Ricavi'!H248,2)</f>
        <v>233122.02</v>
      </c>
      <c r="F132" s="110">
        <f t="shared" si="31"/>
        <v>7777.9800000000105</v>
      </c>
      <c r="G132" s="73"/>
      <c r="H132" s="243"/>
      <c r="I132" s="111"/>
      <c r="K132" s="107"/>
    </row>
    <row r="133" spans="1:11" ht="25.5">
      <c r="A133" s="230"/>
      <c r="B133" s="114" t="s">
        <v>332</v>
      </c>
      <c r="C133" s="115" t="s">
        <v>1346</v>
      </c>
      <c r="D133" s="110">
        <f>ROUND('Alimentazione CE Ricavi'!E250,2)</f>
        <v>180000</v>
      </c>
      <c r="E133" s="110">
        <f>ROUND('Alimentazione CE Ricavi'!H250,2)</f>
        <v>193320.23</v>
      </c>
      <c r="F133" s="110">
        <f t="shared" si="31"/>
        <v>-13320.23000000001</v>
      </c>
      <c r="G133" s="73"/>
      <c r="H133" s="243"/>
      <c r="I133" s="111"/>
      <c r="K133" s="107"/>
    </row>
    <row r="134" spans="1:11" ht="25.5">
      <c r="A134" s="230"/>
      <c r="B134" s="114" t="s">
        <v>334</v>
      </c>
      <c r="C134" s="115" t="s">
        <v>1347</v>
      </c>
      <c r="D134" s="110">
        <f>+ROUND(SUM('Alimentazione CE Ricavi'!E252:E257),2)</f>
        <v>0</v>
      </c>
      <c r="E134" s="110">
        <f>+ROUND(SUM('Alimentazione CE Ricavi'!H252:H257),2)</f>
        <v>1421.32</v>
      </c>
      <c r="F134" s="110">
        <f t="shared" si="31"/>
        <v>-1421.32</v>
      </c>
      <c r="G134" s="73"/>
      <c r="H134" s="243"/>
      <c r="I134" s="111"/>
      <c r="K134" s="107"/>
    </row>
    <row r="135" spans="1:11" ht="18.75">
      <c r="A135" s="230"/>
      <c r="B135" s="139" t="s">
        <v>340</v>
      </c>
      <c r="C135" s="140" t="s">
        <v>1348</v>
      </c>
      <c r="D135" s="138">
        <f t="shared" ref="D135" si="46">+D136+D140+D141</f>
        <v>87000</v>
      </c>
      <c r="E135" s="138">
        <f t="shared" ref="E135" si="47">+E136+E140+E141</f>
        <v>574482.27</v>
      </c>
      <c r="F135" s="138">
        <f t="shared" si="31"/>
        <v>-487482.27</v>
      </c>
      <c r="G135" s="73" t="s">
        <v>1835</v>
      </c>
      <c r="H135" s="243"/>
      <c r="I135" s="111"/>
      <c r="K135" s="107"/>
    </row>
    <row r="136" spans="1:11" ht="18.75">
      <c r="A136" s="230"/>
      <c r="B136" s="156" t="s">
        <v>341</v>
      </c>
      <c r="C136" s="157" t="s">
        <v>1349</v>
      </c>
      <c r="D136" s="158">
        <f t="shared" ref="D136" si="48">+D137+D138+D139</f>
        <v>0</v>
      </c>
      <c r="E136" s="158">
        <f t="shared" ref="E136" si="49">+E137+E138+E139</f>
        <v>0</v>
      </c>
      <c r="F136" s="158">
        <f t="shared" si="31"/>
        <v>0</v>
      </c>
      <c r="G136" s="73" t="s">
        <v>1835</v>
      </c>
      <c r="H136" s="244"/>
      <c r="I136" s="111"/>
      <c r="K136" s="107"/>
    </row>
    <row r="137" spans="1:11" ht="25.5">
      <c r="A137" s="230"/>
      <c r="B137" s="116" t="s">
        <v>343</v>
      </c>
      <c r="C137" s="117" t="s">
        <v>1350</v>
      </c>
      <c r="D137" s="110">
        <f>ROUND('Alimentazione CE Ricavi'!E261,2)</f>
        <v>0</v>
      </c>
      <c r="E137" s="110">
        <f>ROUND('Alimentazione CE Ricavi'!H261,2)</f>
        <v>0</v>
      </c>
      <c r="F137" s="110">
        <f t="shared" si="31"/>
        <v>0</v>
      </c>
      <c r="G137" s="73"/>
      <c r="H137" s="243"/>
      <c r="I137" s="111"/>
      <c r="K137" s="107"/>
    </row>
    <row r="138" spans="1:11" ht="25.5">
      <c r="A138" s="230"/>
      <c r="B138" s="116" t="s">
        <v>345</v>
      </c>
      <c r="C138" s="117" t="s">
        <v>1351</v>
      </c>
      <c r="D138" s="110">
        <f>ROUND('Alimentazione CE Ricavi'!E263,2)</f>
        <v>0</v>
      </c>
      <c r="E138" s="110">
        <f>ROUND('Alimentazione CE Ricavi'!H263,2)</f>
        <v>0</v>
      </c>
      <c r="F138" s="110">
        <f t="shared" si="31"/>
        <v>0</v>
      </c>
      <c r="G138" s="73"/>
      <c r="H138" s="243"/>
      <c r="I138" s="111"/>
      <c r="K138" s="107"/>
    </row>
    <row r="139" spans="1:11" ht="18.75">
      <c r="A139" s="230"/>
      <c r="B139" s="116" t="s">
        <v>347</v>
      </c>
      <c r="C139" s="117" t="s">
        <v>1352</v>
      </c>
      <c r="D139" s="110">
        <f>ROUND('Alimentazione CE Ricavi'!E265,2)</f>
        <v>0</v>
      </c>
      <c r="E139" s="110">
        <f>ROUND('Alimentazione CE Ricavi'!H265,2)</f>
        <v>0</v>
      </c>
      <c r="F139" s="110">
        <f t="shared" si="31"/>
        <v>0</v>
      </c>
      <c r="G139" s="73"/>
      <c r="H139" s="243"/>
      <c r="I139" s="111"/>
      <c r="K139" s="107"/>
    </row>
    <row r="140" spans="1:11" ht="18.75">
      <c r="A140" s="232"/>
      <c r="B140" s="114" t="s">
        <v>349</v>
      </c>
      <c r="C140" s="115" t="s">
        <v>1353</v>
      </c>
      <c r="D140" s="110">
        <f>ROUND('Alimentazione CE Ricavi'!E267,2)</f>
        <v>0</v>
      </c>
      <c r="E140" s="110">
        <f>ROUND('Alimentazione CE Ricavi'!H267,2)</f>
        <v>0</v>
      </c>
      <c r="F140" s="110">
        <f t="shared" si="31"/>
        <v>0</v>
      </c>
      <c r="G140" s="350"/>
      <c r="H140" s="243"/>
      <c r="I140" s="111"/>
      <c r="K140" s="107"/>
    </row>
    <row r="141" spans="1:11" ht="18.75">
      <c r="A141" s="232"/>
      <c r="B141" s="114" t="s">
        <v>351</v>
      </c>
      <c r="C141" s="115" t="s">
        <v>1354</v>
      </c>
      <c r="D141" s="110">
        <f>+ROUND(SUM('Alimentazione CE Ricavi'!E269:E281),2)</f>
        <v>87000</v>
      </c>
      <c r="E141" s="110">
        <f>+ROUND(SUM('Alimentazione CE Ricavi'!H269:H281),2)</f>
        <v>574482.27</v>
      </c>
      <c r="F141" s="110">
        <f t="shared" si="31"/>
        <v>-487482.27</v>
      </c>
      <c r="G141" s="350"/>
      <c r="H141" s="243"/>
      <c r="I141" s="111"/>
      <c r="K141" s="107"/>
    </row>
    <row r="142" spans="1:11" ht="25.5">
      <c r="A142" s="232"/>
      <c r="B142" s="144" t="s">
        <v>364</v>
      </c>
      <c r="C142" s="145" t="s">
        <v>1355</v>
      </c>
      <c r="D142" s="146">
        <f t="shared" ref="D142" si="50">+D143+D144+D145</f>
        <v>0</v>
      </c>
      <c r="E142" s="146">
        <f t="shared" ref="E142" si="51">+E143+E144+E145</f>
        <v>0</v>
      </c>
      <c r="F142" s="146">
        <f t="shared" si="31"/>
        <v>0</v>
      </c>
      <c r="G142" s="73" t="s">
        <v>1835</v>
      </c>
      <c r="H142" s="243"/>
      <c r="I142" s="111"/>
      <c r="K142" s="107"/>
    </row>
    <row r="143" spans="1:11" ht="38.25">
      <c r="A143" s="232"/>
      <c r="B143" s="112" t="s">
        <v>365</v>
      </c>
      <c r="C143" s="113" t="s">
        <v>1356</v>
      </c>
      <c r="D143" s="110">
        <f>ROUND('Alimentazione CE Ricavi'!E284,2)</f>
        <v>0</v>
      </c>
      <c r="E143" s="110">
        <f>ROUND('Alimentazione CE Ricavi'!H284,2)</f>
        <v>0</v>
      </c>
      <c r="F143" s="110">
        <f t="shared" si="31"/>
        <v>0</v>
      </c>
      <c r="G143" s="350"/>
      <c r="H143" s="243"/>
      <c r="I143" s="111"/>
      <c r="K143" s="107"/>
    </row>
    <row r="144" spans="1:11" ht="25.5">
      <c r="A144" s="230"/>
      <c r="B144" s="112" t="s">
        <v>367</v>
      </c>
      <c r="C144" s="113" t="s">
        <v>1357</v>
      </c>
      <c r="D144" s="110">
        <f>ROUND('Alimentazione CE Ricavi'!E286,2)</f>
        <v>0</v>
      </c>
      <c r="E144" s="110">
        <f>ROUND('Alimentazione CE Ricavi'!H286,2)</f>
        <v>0</v>
      </c>
      <c r="F144" s="110">
        <f t="shared" si="31"/>
        <v>0</v>
      </c>
      <c r="G144" s="73"/>
      <c r="H144" s="243"/>
      <c r="I144" s="111"/>
      <c r="K144" s="107"/>
    </row>
    <row r="145" spans="1:11" ht="25.5">
      <c r="A145" s="230"/>
      <c r="B145" s="112" t="s">
        <v>369</v>
      </c>
      <c r="C145" s="113" t="s">
        <v>1358</v>
      </c>
      <c r="D145" s="110">
        <f>ROUND('Alimentazione CE Ricavi'!E288,2)</f>
        <v>0</v>
      </c>
      <c r="E145" s="110">
        <f>ROUND('Alimentazione CE Ricavi'!H288,2)</f>
        <v>0</v>
      </c>
      <c r="F145" s="110">
        <f t="shared" si="31"/>
        <v>0</v>
      </c>
      <c r="G145" s="73"/>
      <c r="H145" s="243"/>
      <c r="I145" s="111"/>
      <c r="K145" s="107"/>
    </row>
    <row r="146" spans="1:11" ht="25.5">
      <c r="A146" s="230"/>
      <c r="B146" s="144" t="s">
        <v>370</v>
      </c>
      <c r="C146" s="145" t="s">
        <v>1359</v>
      </c>
      <c r="D146" s="146">
        <f t="shared" ref="D146" si="52">+D147+D148+D149+D150+D151+D152</f>
        <v>198605</v>
      </c>
      <c r="E146" s="146">
        <f t="shared" ref="E146" si="53">+E147+E148+E149+E150+E151+E152</f>
        <v>200000</v>
      </c>
      <c r="F146" s="146">
        <f t="shared" si="31"/>
        <v>-1395</v>
      </c>
      <c r="G146" s="73" t="s">
        <v>1835</v>
      </c>
      <c r="H146" s="243"/>
      <c r="I146" s="111"/>
      <c r="K146" s="107"/>
    </row>
    <row r="147" spans="1:11" ht="25.5">
      <c r="A147" s="230"/>
      <c r="B147" s="112" t="s">
        <v>372</v>
      </c>
      <c r="C147" s="113" t="s">
        <v>1360</v>
      </c>
      <c r="D147" s="110">
        <f>ROUND('Alimentazione CE Ricavi'!E291,2)</f>
        <v>0</v>
      </c>
      <c r="E147" s="110">
        <f>ROUND('Alimentazione CE Ricavi'!H291,2)</f>
        <v>0</v>
      </c>
      <c r="F147" s="110">
        <f t="shared" si="31"/>
        <v>0</v>
      </c>
      <c r="G147" s="73"/>
      <c r="H147" s="243"/>
      <c r="I147" s="111"/>
      <c r="K147" s="107"/>
    </row>
    <row r="148" spans="1:11" ht="25.5">
      <c r="A148" s="230"/>
      <c r="B148" s="112" t="s">
        <v>374</v>
      </c>
      <c r="C148" s="113" t="s">
        <v>1361</v>
      </c>
      <c r="D148" s="110">
        <f>ROUND('Alimentazione CE Ricavi'!E293,2)</f>
        <v>198605</v>
      </c>
      <c r="E148" s="110">
        <f>ROUND('Alimentazione CE Ricavi'!H293,2)</f>
        <v>200000</v>
      </c>
      <c r="F148" s="110">
        <f t="shared" si="31"/>
        <v>-1395</v>
      </c>
      <c r="G148" s="73"/>
      <c r="H148" s="243"/>
      <c r="I148" s="111"/>
      <c r="K148" s="107"/>
    </row>
    <row r="149" spans="1:11" ht="25.5">
      <c r="A149" s="230"/>
      <c r="B149" s="112" t="s">
        <v>376</v>
      </c>
      <c r="C149" s="113" t="s">
        <v>1362</v>
      </c>
      <c r="D149" s="110">
        <f>ROUND('Alimentazione CE Ricavi'!E295,2)</f>
        <v>0</v>
      </c>
      <c r="E149" s="110">
        <f>ROUND('Alimentazione CE Ricavi'!H295,2)</f>
        <v>0</v>
      </c>
      <c r="F149" s="110">
        <f t="shared" si="31"/>
        <v>0</v>
      </c>
      <c r="G149" s="73"/>
      <c r="H149" s="243"/>
      <c r="I149" s="111"/>
      <c r="K149" s="107"/>
    </row>
    <row r="150" spans="1:11" ht="25.5">
      <c r="A150" s="230"/>
      <c r="B150" s="112" t="s">
        <v>378</v>
      </c>
      <c r="C150" s="113" t="s">
        <v>1363</v>
      </c>
      <c r="D150" s="110">
        <f>ROUND('Alimentazione CE Ricavi'!E297,2)</f>
        <v>0</v>
      </c>
      <c r="E150" s="110">
        <f>ROUND('Alimentazione CE Ricavi'!H297,2)</f>
        <v>0</v>
      </c>
      <c r="F150" s="110">
        <f t="shared" si="31"/>
        <v>0</v>
      </c>
      <c r="G150" s="73"/>
      <c r="H150" s="243"/>
      <c r="I150" s="111"/>
      <c r="K150" s="107"/>
    </row>
    <row r="151" spans="1:11" ht="25.5">
      <c r="A151" s="230"/>
      <c r="B151" s="112" t="s">
        <v>380</v>
      </c>
      <c r="C151" s="113" t="s">
        <v>1364</v>
      </c>
      <c r="D151" s="110">
        <f>ROUND('Alimentazione CE Ricavi'!E299,2)</f>
        <v>0</v>
      </c>
      <c r="E151" s="110">
        <f>ROUND('Alimentazione CE Ricavi'!H299,2)</f>
        <v>0</v>
      </c>
      <c r="F151" s="110">
        <f t="shared" si="31"/>
        <v>0</v>
      </c>
      <c r="G151" s="73"/>
      <c r="H151" s="243"/>
      <c r="I151" s="111"/>
      <c r="K151" s="107"/>
    </row>
    <row r="152" spans="1:11" ht="25.5">
      <c r="A152" s="230"/>
      <c r="B152" s="112" t="s">
        <v>382</v>
      </c>
      <c r="C152" s="113" t="s">
        <v>1365</v>
      </c>
      <c r="D152" s="110">
        <f>ROUND('Alimentazione CE Ricavi'!E301,2)</f>
        <v>0</v>
      </c>
      <c r="E152" s="110">
        <f>ROUND('Alimentazione CE Ricavi'!H301,2)</f>
        <v>0</v>
      </c>
      <c r="F152" s="110">
        <f t="shared" si="31"/>
        <v>0</v>
      </c>
      <c r="G152" s="73"/>
      <c r="H152" s="243"/>
      <c r="I152" s="111"/>
      <c r="K152" s="107"/>
    </row>
    <row r="153" spans="1:11" ht="25.5">
      <c r="A153" s="230"/>
      <c r="B153" s="144" t="s">
        <v>383</v>
      </c>
      <c r="C153" s="145" t="s">
        <v>1366</v>
      </c>
      <c r="D153" s="146">
        <f>ROUND('Alimentazione CE Ricavi'!E303,2)</f>
        <v>0</v>
      </c>
      <c r="E153" s="146">
        <f>ROUND('Alimentazione CE Ricavi'!H303,2)</f>
        <v>0</v>
      </c>
      <c r="F153" s="146">
        <f t="shared" si="31"/>
        <v>0</v>
      </c>
      <c r="G153" s="73"/>
      <c r="H153" s="243"/>
      <c r="I153" s="111"/>
      <c r="K153" s="107"/>
    </row>
    <row r="154" spans="1:11" ht="18.75">
      <c r="A154" s="230"/>
      <c r="B154" s="144" t="s">
        <v>384</v>
      </c>
      <c r="C154" s="145" t="s">
        <v>1367</v>
      </c>
      <c r="D154" s="146">
        <f t="shared" ref="D154" si="54">+D155+D156+D157</f>
        <v>0</v>
      </c>
      <c r="E154" s="146">
        <f t="shared" ref="E154" si="55">+E155+E156+E157</f>
        <v>7500</v>
      </c>
      <c r="F154" s="146">
        <f t="shared" si="31"/>
        <v>-7500</v>
      </c>
      <c r="G154" s="73" t="s">
        <v>1835</v>
      </c>
      <c r="H154" s="243"/>
      <c r="I154" s="111"/>
      <c r="K154" s="107"/>
    </row>
    <row r="155" spans="1:11" ht="18.75">
      <c r="A155" s="230"/>
      <c r="B155" s="112" t="s">
        <v>385</v>
      </c>
      <c r="C155" s="113" t="s">
        <v>1368</v>
      </c>
      <c r="D155" s="110">
        <f>ROUND(('Alimentazione CE Ricavi'!E306+'Alimentazione CE Ricavi'!E307+'Alimentazione CE Ricavi'!E308),2)</f>
        <v>0</v>
      </c>
      <c r="E155" s="110">
        <f>ROUND(('Alimentazione CE Ricavi'!H306+'Alimentazione CE Ricavi'!H307+'Alimentazione CE Ricavi'!H308),2)</f>
        <v>0</v>
      </c>
      <c r="F155" s="110">
        <f t="shared" ref="F155:F218" si="56">+D155-E155</f>
        <v>0</v>
      </c>
      <c r="G155" s="73"/>
      <c r="H155" s="243"/>
      <c r="I155" s="111"/>
      <c r="K155" s="107"/>
    </row>
    <row r="156" spans="1:11" ht="25.5">
      <c r="A156" s="230"/>
      <c r="B156" s="112" t="s">
        <v>389</v>
      </c>
      <c r="C156" s="113" t="s">
        <v>1369</v>
      </c>
      <c r="D156" s="110">
        <f>ROUND(('Alimentazione CE Ricavi'!E310+'Alimentazione CE Ricavi'!E311+'Alimentazione CE Ricavi'!E312),2)</f>
        <v>0</v>
      </c>
      <c r="E156" s="110">
        <f>ROUND(('Alimentazione CE Ricavi'!H310+'Alimentazione CE Ricavi'!H311+'Alimentazione CE Ricavi'!H312),2)</f>
        <v>0</v>
      </c>
      <c r="F156" s="110">
        <f t="shared" si="56"/>
        <v>0</v>
      </c>
      <c r="G156" s="73"/>
      <c r="H156" s="243"/>
      <c r="I156" s="111"/>
      <c r="K156" s="107"/>
    </row>
    <row r="157" spans="1:11" ht="18.75">
      <c r="A157" s="230"/>
      <c r="B157" s="112" t="s">
        <v>394</v>
      </c>
      <c r="C157" s="113" t="s">
        <v>1370</v>
      </c>
      <c r="D157" s="110">
        <f>ROUND(('Alimentazione CE Ricavi'!E314+'Alimentazione CE Ricavi'!E315+'Alimentazione CE Ricavi'!E316),2)</f>
        <v>0</v>
      </c>
      <c r="E157" s="110">
        <f>ROUND(('Alimentazione CE Ricavi'!H314+'Alimentazione CE Ricavi'!H315+'Alimentazione CE Ricavi'!H316),2)</f>
        <v>7500</v>
      </c>
      <c r="F157" s="110">
        <f t="shared" si="56"/>
        <v>-7500</v>
      </c>
      <c r="G157" s="73"/>
      <c r="H157" s="243"/>
      <c r="I157" s="111"/>
      <c r="K157" s="107"/>
    </row>
    <row r="158" spans="1:11" ht="18.75">
      <c r="A158" s="230"/>
      <c r="B158" s="147" t="s">
        <v>1371</v>
      </c>
      <c r="C158" s="148" t="s">
        <v>1372</v>
      </c>
      <c r="D158" s="149">
        <f t="shared" ref="D158" si="57">+D154+D153+D146+D142+D121+D66+D60+D57+D26</f>
        <v>523672921.78999996</v>
      </c>
      <c r="E158" s="149">
        <f t="shared" ref="E158" si="58">+E154+E153+E146+E142+E121+E66+E60+E57+E26</f>
        <v>558445609.63999999</v>
      </c>
      <c r="F158" s="149">
        <f t="shared" si="56"/>
        <v>-34772687.850000024</v>
      </c>
      <c r="G158" s="73" t="s">
        <v>1835</v>
      </c>
      <c r="H158" s="243"/>
      <c r="I158" s="111"/>
      <c r="K158" s="107"/>
    </row>
    <row r="159" spans="1:11" ht="18.75">
      <c r="A159" s="230"/>
      <c r="B159" s="160"/>
      <c r="C159" s="163" t="s">
        <v>1373</v>
      </c>
      <c r="D159" s="162"/>
      <c r="E159" s="162"/>
      <c r="F159" s="162">
        <f t="shared" si="56"/>
        <v>0</v>
      </c>
      <c r="G159" s="73"/>
      <c r="H159" s="243"/>
      <c r="I159" s="111"/>
      <c r="K159" s="107"/>
    </row>
    <row r="160" spans="1:11" ht="18.75">
      <c r="A160" s="230"/>
      <c r="B160" s="144" t="s">
        <v>463</v>
      </c>
      <c r="C160" s="145" t="s">
        <v>1374</v>
      </c>
      <c r="D160" s="146">
        <f>+D161+D191</f>
        <v>461834504.63999999</v>
      </c>
      <c r="E160" s="146">
        <f>+E161+E191</f>
        <v>472185912.10000002</v>
      </c>
      <c r="F160" s="146">
        <f t="shared" si="56"/>
        <v>-10351407.460000038</v>
      </c>
      <c r="G160" s="73" t="s">
        <v>1835</v>
      </c>
      <c r="H160" s="243"/>
      <c r="I160" s="111"/>
      <c r="K160" s="107"/>
    </row>
    <row r="161" spans="1:11" ht="18.75">
      <c r="A161" s="230"/>
      <c r="B161" s="139" t="s">
        <v>464</v>
      </c>
      <c r="C161" s="140" t="s">
        <v>1375</v>
      </c>
      <c r="D161" s="138">
        <f t="shared" ref="D161" si="59">+D162+D170+D174+D178+D179+D180+D181+D182+D183</f>
        <v>456078504.63999999</v>
      </c>
      <c r="E161" s="138">
        <f t="shared" ref="E161" si="60">+E162+E170+E174+E178+E179+E180+E181+E182+E183</f>
        <v>465794027.91000003</v>
      </c>
      <c r="F161" s="138">
        <f t="shared" si="56"/>
        <v>-9715523.2700000405</v>
      </c>
      <c r="G161" s="73" t="s">
        <v>1835</v>
      </c>
      <c r="H161" s="243"/>
      <c r="I161" s="111"/>
      <c r="K161" s="107"/>
    </row>
    <row r="162" spans="1:11" ht="18.75">
      <c r="A162" s="230"/>
      <c r="B162" s="150" t="s">
        <v>465</v>
      </c>
      <c r="C162" s="151" t="s">
        <v>1376</v>
      </c>
      <c r="D162" s="152">
        <f t="shared" ref="D162" si="61">SUM(D163:D166)</f>
        <v>276057904.63999999</v>
      </c>
      <c r="E162" s="152">
        <f t="shared" ref="E162" si="62">SUM(E163:E166)</f>
        <v>344493748.17000002</v>
      </c>
      <c r="F162" s="152">
        <f t="shared" si="56"/>
        <v>-68435843.530000031</v>
      </c>
      <c r="G162" s="73" t="s">
        <v>1835</v>
      </c>
      <c r="H162" s="243"/>
      <c r="I162" s="111"/>
      <c r="K162" s="107"/>
    </row>
    <row r="163" spans="1:11" ht="38.25">
      <c r="A163" s="232"/>
      <c r="B163" s="116" t="s">
        <v>466</v>
      </c>
      <c r="C163" s="117" t="s">
        <v>1377</v>
      </c>
      <c r="D163" s="110">
        <f>+ROUND('Alimentazione CE Costi'!E7+'Alimentazione CE Costi'!E8,2)</f>
        <v>272885073.13999999</v>
      </c>
      <c r="E163" s="110">
        <f>+ROUND('Alimentazione CE Costi'!H7+'Alimentazione CE Costi'!H8,2)</f>
        <v>341395088.66000003</v>
      </c>
      <c r="F163" s="110">
        <f t="shared" si="56"/>
        <v>-68510015.520000041</v>
      </c>
      <c r="G163" s="350"/>
      <c r="H163" s="243"/>
      <c r="I163" s="111"/>
      <c r="K163" s="107"/>
    </row>
    <row r="164" spans="1:11" ht="18.75">
      <c r="A164" s="232"/>
      <c r="B164" s="116" t="s">
        <v>469</v>
      </c>
      <c r="C164" s="117" t="s">
        <v>1378</v>
      </c>
      <c r="D164" s="110">
        <f>+ROUND('Alimentazione CE Costi'!E10+'Alimentazione CE Costi'!E11,2)</f>
        <v>3172831.5</v>
      </c>
      <c r="E164" s="110">
        <f>+ROUND('Alimentazione CE Costi'!H10+'Alimentazione CE Costi'!H11,2)</f>
        <v>3098659.51</v>
      </c>
      <c r="F164" s="110">
        <f t="shared" si="56"/>
        <v>74171.990000000224</v>
      </c>
      <c r="G164" s="350"/>
      <c r="H164" s="243"/>
      <c r="I164" s="111"/>
      <c r="K164" s="107"/>
    </row>
    <row r="165" spans="1:11" ht="18.75">
      <c r="A165" s="232"/>
      <c r="B165" s="116" t="s">
        <v>471</v>
      </c>
      <c r="C165" s="117" t="s">
        <v>1379</v>
      </c>
      <c r="D165" s="110">
        <f>+ROUND('Alimentazione CE Costi'!E13,2)</f>
        <v>0</v>
      </c>
      <c r="E165" s="110">
        <f>+ROUND('Alimentazione CE Costi'!H13,2)</f>
        <v>0</v>
      </c>
      <c r="F165" s="110">
        <f t="shared" si="56"/>
        <v>0</v>
      </c>
      <c r="G165" s="350"/>
      <c r="H165" s="243"/>
      <c r="I165" s="111"/>
      <c r="K165" s="107"/>
    </row>
    <row r="166" spans="1:11" ht="18.75">
      <c r="A166" s="230"/>
      <c r="B166" s="153" t="s">
        <v>472</v>
      </c>
      <c r="C166" s="154" t="s">
        <v>1380</v>
      </c>
      <c r="D166" s="155">
        <f t="shared" ref="D166" si="63">SUM(D167:D169)</f>
        <v>0</v>
      </c>
      <c r="E166" s="155">
        <f t="shared" ref="E166" si="64">SUM(E167:E169)</f>
        <v>0</v>
      </c>
      <c r="F166" s="155">
        <f t="shared" si="56"/>
        <v>0</v>
      </c>
      <c r="G166" s="73" t="s">
        <v>1835</v>
      </c>
      <c r="H166" s="243"/>
      <c r="I166" s="111"/>
      <c r="K166" s="107"/>
    </row>
    <row r="167" spans="1:11" ht="38.25">
      <c r="A167" s="232" t="s">
        <v>1248</v>
      </c>
      <c r="B167" s="116" t="s">
        <v>474</v>
      </c>
      <c r="C167" s="117" t="s">
        <v>1381</v>
      </c>
      <c r="D167" s="110">
        <f>+ROUND('Alimentazione CE Costi'!E16,2)</f>
        <v>0</v>
      </c>
      <c r="E167" s="110">
        <f>+ROUND('Alimentazione CE Costi'!H16,2)</f>
        <v>0</v>
      </c>
      <c r="F167" s="110">
        <f t="shared" si="56"/>
        <v>0</v>
      </c>
      <c r="G167" s="350"/>
      <c r="H167" s="243"/>
      <c r="I167" s="111"/>
      <c r="K167" s="107"/>
    </row>
    <row r="168" spans="1:11" ht="38.25">
      <c r="A168" s="232" t="s">
        <v>1293</v>
      </c>
      <c r="B168" s="116" t="s">
        <v>476</v>
      </c>
      <c r="C168" s="117" t="s">
        <v>1382</v>
      </c>
      <c r="D168" s="110">
        <f>+ROUND('Alimentazione CE Costi'!E18,2)</f>
        <v>0</v>
      </c>
      <c r="E168" s="110">
        <f>+ROUND('Alimentazione CE Costi'!H18,2)</f>
        <v>0</v>
      </c>
      <c r="F168" s="110">
        <f t="shared" si="56"/>
        <v>0</v>
      </c>
      <c r="G168" s="350"/>
      <c r="H168" s="243"/>
      <c r="I168" s="111"/>
      <c r="K168" s="107"/>
    </row>
    <row r="169" spans="1:11" ht="25.5">
      <c r="A169" s="232"/>
      <c r="B169" s="116" t="s">
        <v>478</v>
      </c>
      <c r="C169" s="117" t="s">
        <v>1383</v>
      </c>
      <c r="D169" s="110">
        <f>+ROUND('Alimentazione CE Costi'!E20,2)</f>
        <v>0</v>
      </c>
      <c r="E169" s="110">
        <f>+ROUND('Alimentazione CE Costi'!H20,2)</f>
        <v>0</v>
      </c>
      <c r="F169" s="110">
        <f t="shared" si="56"/>
        <v>0</v>
      </c>
      <c r="G169" s="350"/>
      <c r="H169" s="243"/>
      <c r="I169" s="111"/>
      <c r="K169" s="107"/>
    </row>
    <row r="170" spans="1:11" ht="18.75">
      <c r="A170" s="230"/>
      <c r="B170" s="150" t="s">
        <v>479</v>
      </c>
      <c r="C170" s="151" t="s">
        <v>1384</v>
      </c>
      <c r="D170" s="152">
        <f t="shared" ref="D170" si="65">SUM(D171:D173)</f>
        <v>0</v>
      </c>
      <c r="E170" s="152">
        <f t="shared" ref="E170" si="66">SUM(E171:E173)</f>
        <v>0</v>
      </c>
      <c r="F170" s="152">
        <f t="shared" si="56"/>
        <v>0</v>
      </c>
      <c r="G170" s="73" t="s">
        <v>1835</v>
      </c>
      <c r="H170" s="243"/>
      <c r="I170" s="111"/>
      <c r="K170" s="107"/>
    </row>
    <row r="171" spans="1:11" ht="25.5">
      <c r="A171" s="230" t="s">
        <v>1248</v>
      </c>
      <c r="B171" s="116" t="s">
        <v>480</v>
      </c>
      <c r="C171" s="117" t="s">
        <v>1385</v>
      </c>
      <c r="D171" s="110">
        <f>+ROUND('Alimentazione CE Costi'!E23,2)</f>
        <v>0</v>
      </c>
      <c r="E171" s="110">
        <f>+ROUND('Alimentazione CE Costi'!H23,2)</f>
        <v>0</v>
      </c>
      <c r="F171" s="110">
        <f t="shared" si="56"/>
        <v>0</v>
      </c>
      <c r="G171" s="73"/>
      <c r="H171" s="243"/>
      <c r="I171" s="111"/>
      <c r="K171" s="107"/>
    </row>
    <row r="172" spans="1:11" ht="25.5">
      <c r="A172" s="230" t="s">
        <v>1293</v>
      </c>
      <c r="B172" s="116" t="s">
        <v>481</v>
      </c>
      <c r="C172" s="117" t="s">
        <v>1386</v>
      </c>
      <c r="D172" s="110">
        <f>+ROUND('Alimentazione CE Costi'!E25,2)</f>
        <v>0</v>
      </c>
      <c r="E172" s="110">
        <f>+ROUND('Alimentazione CE Costi'!H25,2)</f>
        <v>0</v>
      </c>
      <c r="F172" s="110">
        <f t="shared" si="56"/>
        <v>0</v>
      </c>
      <c r="G172" s="73"/>
      <c r="H172" s="243"/>
      <c r="I172" s="111"/>
      <c r="K172" s="107"/>
    </row>
    <row r="173" spans="1:11" ht="18.75">
      <c r="A173" s="230"/>
      <c r="B173" s="116" t="s">
        <v>483</v>
      </c>
      <c r="C173" s="117" t="s">
        <v>1387</v>
      </c>
      <c r="D173" s="110">
        <f>+ROUND('Alimentazione CE Costi'!E27,2)</f>
        <v>0</v>
      </c>
      <c r="E173" s="110">
        <f>+ROUND('Alimentazione CE Costi'!H27,2)</f>
        <v>0</v>
      </c>
      <c r="F173" s="110">
        <f t="shared" si="56"/>
        <v>0</v>
      </c>
      <c r="G173" s="73"/>
      <c r="H173" s="243"/>
      <c r="I173" s="111"/>
      <c r="K173" s="107"/>
    </row>
    <row r="174" spans="1:11" ht="18.75">
      <c r="A174" s="230"/>
      <c r="B174" s="150" t="s">
        <v>485</v>
      </c>
      <c r="C174" s="151" t="s">
        <v>1388</v>
      </c>
      <c r="D174" s="152">
        <f t="shared" ref="D174" si="67">SUM(D175:D177)</f>
        <v>101449300</v>
      </c>
      <c r="E174" s="152">
        <f t="shared" ref="E174" si="68">SUM(E175:E177)</f>
        <v>99908980.299999997</v>
      </c>
      <c r="F174" s="152">
        <f t="shared" si="56"/>
        <v>1540319.700000003</v>
      </c>
      <c r="G174" s="352" t="s">
        <v>1835</v>
      </c>
      <c r="H174" s="243"/>
      <c r="I174" s="111"/>
      <c r="K174" s="107"/>
    </row>
    <row r="175" spans="1:11" ht="18.75">
      <c r="A175" s="230"/>
      <c r="B175" s="116" t="s">
        <v>486</v>
      </c>
      <c r="C175" s="117" t="s">
        <v>1389</v>
      </c>
      <c r="D175" s="110">
        <f>+ROUND('Alimentazione CE Costi'!E30+'Alimentazione CE Costi'!E31,2)</f>
        <v>96502800</v>
      </c>
      <c r="E175" s="110">
        <f>+ROUND('Alimentazione CE Costi'!H30+'Alimentazione CE Costi'!H31,2)</f>
        <v>91445753.459999993</v>
      </c>
      <c r="F175" s="110">
        <f t="shared" si="56"/>
        <v>5057046.5400000066</v>
      </c>
      <c r="G175" s="73"/>
      <c r="H175" s="243"/>
      <c r="I175" s="111"/>
      <c r="K175" s="107"/>
    </row>
    <row r="176" spans="1:11" ht="18.75">
      <c r="A176" s="230"/>
      <c r="B176" s="116" t="s">
        <v>488</v>
      </c>
      <c r="C176" s="117" t="s">
        <v>1390</v>
      </c>
      <c r="D176" s="110">
        <f>+ROUND('Alimentazione CE Costi'!E33+'Alimentazione CE Costi'!E34,2)</f>
        <v>504500</v>
      </c>
      <c r="E176" s="110">
        <f>+ROUND('Alimentazione CE Costi'!H33+'Alimentazione CE Costi'!H34,2)</f>
        <v>3845799.4</v>
      </c>
      <c r="F176" s="110">
        <f t="shared" si="56"/>
        <v>-3341299.4</v>
      </c>
      <c r="G176" s="73"/>
      <c r="H176" s="243"/>
      <c r="I176" s="111"/>
      <c r="K176" s="107"/>
    </row>
    <row r="177" spans="1:11" ht="18.75">
      <c r="A177" s="230"/>
      <c r="B177" s="116" t="s">
        <v>490</v>
      </c>
      <c r="C177" s="117" t="s">
        <v>1391</v>
      </c>
      <c r="D177" s="110">
        <f>+ROUND('Alimentazione CE Costi'!E36+'Alimentazione CE Costi'!E37,2)</f>
        <v>4442000</v>
      </c>
      <c r="E177" s="110">
        <f>+ROUND('Alimentazione CE Costi'!H36+'Alimentazione CE Costi'!H37,2)</f>
        <v>4617427.4400000004</v>
      </c>
      <c r="F177" s="110">
        <f t="shared" si="56"/>
        <v>-175427.44000000041</v>
      </c>
      <c r="G177" s="73"/>
      <c r="H177" s="243"/>
      <c r="I177" s="111"/>
      <c r="K177" s="107"/>
    </row>
    <row r="178" spans="1:11" ht="18.75">
      <c r="A178" s="230"/>
      <c r="B178" s="114" t="s">
        <v>492</v>
      </c>
      <c r="C178" s="115" t="s">
        <v>1392</v>
      </c>
      <c r="D178" s="120">
        <f>+ROUND('Alimentazione CE Costi'!E39+'Alimentazione CE Costi'!E40,2)</f>
        <v>3057000</v>
      </c>
      <c r="E178" s="120">
        <f>+ROUND('Alimentazione CE Costi'!H39+'Alimentazione CE Costi'!H40,2)</f>
        <v>3058482.38</v>
      </c>
      <c r="F178" s="120">
        <f t="shared" si="56"/>
        <v>-1482.3799999998882</v>
      </c>
      <c r="G178" s="350"/>
      <c r="H178" s="243"/>
      <c r="I178" s="111"/>
      <c r="K178" s="107"/>
    </row>
    <row r="179" spans="1:11" ht="18.75">
      <c r="A179" s="230"/>
      <c r="B179" s="114" t="s">
        <v>494</v>
      </c>
      <c r="C179" s="115" t="s">
        <v>1393</v>
      </c>
      <c r="D179" s="120">
        <f>+ROUND('Alimentazione CE Costi'!E42+'Alimentazione CE Costi'!E43,2)</f>
        <v>73500000</v>
      </c>
      <c r="E179" s="120">
        <f>+ROUND('Alimentazione CE Costi'!H42+'Alimentazione CE Costi'!H43,2)</f>
        <v>16730030.369999999</v>
      </c>
      <c r="F179" s="120">
        <f t="shared" si="56"/>
        <v>56769969.630000003</v>
      </c>
      <c r="G179" s="350"/>
      <c r="H179" s="243"/>
      <c r="I179" s="111"/>
      <c r="K179" s="107"/>
    </row>
    <row r="180" spans="1:11" ht="18.75">
      <c r="A180" s="230"/>
      <c r="B180" s="114" t="s">
        <v>496</v>
      </c>
      <c r="C180" s="115" t="s">
        <v>1394</v>
      </c>
      <c r="D180" s="120">
        <f>+ROUND('Alimentazione CE Costi'!E45+'Alimentazione CE Costi'!E46,2)</f>
        <v>13000</v>
      </c>
      <c r="E180" s="120">
        <f>+ROUND('Alimentazione CE Costi'!H45+'Alimentazione CE Costi'!H46,2)</f>
        <v>12276.21</v>
      </c>
      <c r="F180" s="120">
        <f t="shared" si="56"/>
        <v>723.79000000000087</v>
      </c>
      <c r="G180" s="350"/>
      <c r="H180" s="243"/>
      <c r="I180" s="111"/>
      <c r="K180" s="107"/>
    </row>
    <row r="181" spans="1:11" ht="18.75">
      <c r="A181" s="230"/>
      <c r="B181" s="114" t="s">
        <v>498</v>
      </c>
      <c r="C181" s="115" t="s">
        <v>1395</v>
      </c>
      <c r="D181" s="120">
        <f>+ROUND('Alimentazione CE Costi'!E48+'Alimentazione CE Costi'!E49,2)</f>
        <v>23000</v>
      </c>
      <c r="E181" s="120">
        <f>+ROUND('Alimentazione CE Costi'!H48+'Alimentazione CE Costi'!H49,2)</f>
        <v>22967.63</v>
      </c>
      <c r="F181" s="120">
        <f t="shared" si="56"/>
        <v>32.369999999998981</v>
      </c>
      <c r="G181" s="350"/>
      <c r="H181" s="243"/>
      <c r="I181" s="111"/>
      <c r="K181" s="107"/>
    </row>
    <row r="182" spans="1:11" ht="18.75">
      <c r="A182" s="230"/>
      <c r="B182" s="114" t="s">
        <v>500</v>
      </c>
      <c r="C182" s="115" t="s">
        <v>1396</v>
      </c>
      <c r="D182" s="120">
        <f>+ROUND('Alimentazione CE Costi'!E51+'Alimentazione CE Costi'!E52,2)</f>
        <v>1978300</v>
      </c>
      <c r="E182" s="120">
        <f>+ROUND('Alimentazione CE Costi'!H51+'Alimentazione CE Costi'!H52,2)</f>
        <v>1567542.85</v>
      </c>
      <c r="F182" s="120">
        <f t="shared" si="56"/>
        <v>410757.14999999991</v>
      </c>
      <c r="G182" s="350"/>
      <c r="H182" s="243"/>
      <c r="I182" s="111"/>
      <c r="K182" s="107"/>
    </row>
    <row r="183" spans="1:11" ht="25.5">
      <c r="A183" s="230" t="s">
        <v>1248</v>
      </c>
      <c r="B183" s="150" t="s">
        <v>501</v>
      </c>
      <c r="C183" s="151" t="s">
        <v>1397</v>
      </c>
      <c r="D183" s="152">
        <f>SUM(D184:D190)</f>
        <v>0</v>
      </c>
      <c r="E183" s="152">
        <f>SUM(E184:E190)</f>
        <v>0</v>
      </c>
      <c r="F183" s="152">
        <f t="shared" si="56"/>
        <v>0</v>
      </c>
      <c r="G183" s="350" t="s">
        <v>1835</v>
      </c>
      <c r="H183" s="243"/>
      <c r="K183" s="107"/>
    </row>
    <row r="184" spans="1:11" ht="18.75">
      <c r="A184" s="230" t="s">
        <v>1248</v>
      </c>
      <c r="B184" s="114" t="s">
        <v>502</v>
      </c>
      <c r="C184" s="115" t="s">
        <v>1398</v>
      </c>
      <c r="D184" s="120">
        <f>+ROUND('Alimentazione CE Costi'!E55+'Alimentazione CE Costi'!E56+'Alimentazione CE Costi'!E57,2)</f>
        <v>0</v>
      </c>
      <c r="E184" s="120">
        <f>+ROUND('Alimentazione CE Costi'!H55+'Alimentazione CE Costi'!H56+'Alimentazione CE Costi'!H57,2)</f>
        <v>0</v>
      </c>
      <c r="F184" s="120">
        <f t="shared" si="56"/>
        <v>0</v>
      </c>
      <c r="G184" s="350"/>
      <c r="H184" s="243"/>
      <c r="K184" s="107"/>
    </row>
    <row r="185" spans="1:11" ht="18.75">
      <c r="A185" s="230" t="s">
        <v>1248</v>
      </c>
      <c r="B185" s="114" t="s">
        <v>503</v>
      </c>
      <c r="C185" s="115" t="s">
        <v>1399</v>
      </c>
      <c r="D185" s="120">
        <f>+ROUND('Alimentazione CE Costi'!E59+'Alimentazione CE Costi'!E60+'Alimentazione CE Costi'!E61,2)</f>
        <v>0</v>
      </c>
      <c r="E185" s="120">
        <f>+ROUND('Alimentazione CE Costi'!H59+'Alimentazione CE Costi'!H60+'Alimentazione CE Costi'!H61,2)</f>
        <v>0</v>
      </c>
      <c r="F185" s="120">
        <f t="shared" si="56"/>
        <v>0</v>
      </c>
      <c r="G185" s="350"/>
      <c r="H185" s="243"/>
      <c r="K185" s="107"/>
    </row>
    <row r="186" spans="1:11" ht="18.75">
      <c r="A186" s="230" t="s">
        <v>1248</v>
      </c>
      <c r="B186" s="114" t="s">
        <v>504</v>
      </c>
      <c r="C186" s="115" t="s">
        <v>1400</v>
      </c>
      <c r="D186" s="120">
        <f>+ROUND('Alimentazione CE Costi'!E63,2)</f>
        <v>0</v>
      </c>
      <c r="E186" s="120">
        <f>+ROUND('Alimentazione CE Costi'!H63,2)</f>
        <v>0</v>
      </c>
      <c r="F186" s="120">
        <f t="shared" si="56"/>
        <v>0</v>
      </c>
      <c r="G186" s="350"/>
      <c r="H186" s="243"/>
      <c r="K186" s="107"/>
    </row>
    <row r="187" spans="1:11" ht="18.75">
      <c r="A187" s="230" t="s">
        <v>1248</v>
      </c>
      <c r="B187" s="114" t="s">
        <v>505</v>
      </c>
      <c r="C187" s="115" t="s">
        <v>1401</v>
      </c>
      <c r="D187" s="120">
        <f>+ROUND('Alimentazione CE Costi'!E65,2)</f>
        <v>0</v>
      </c>
      <c r="E187" s="120">
        <f>+ROUND('Alimentazione CE Costi'!H65,2)</f>
        <v>0</v>
      </c>
      <c r="F187" s="120">
        <f t="shared" si="56"/>
        <v>0</v>
      </c>
      <c r="G187" s="350"/>
      <c r="H187" s="243"/>
      <c r="K187" s="107"/>
    </row>
    <row r="188" spans="1:11" ht="18.75">
      <c r="A188" s="230" t="s">
        <v>1248</v>
      </c>
      <c r="B188" s="114" t="s">
        <v>506</v>
      </c>
      <c r="C188" s="115" t="s">
        <v>1402</v>
      </c>
      <c r="D188" s="120">
        <f>+ROUND('Alimentazione CE Costi'!E67,2)</f>
        <v>0</v>
      </c>
      <c r="E188" s="120">
        <f>+ROUND('Alimentazione CE Costi'!H67,2)</f>
        <v>0</v>
      </c>
      <c r="F188" s="120">
        <f t="shared" si="56"/>
        <v>0</v>
      </c>
      <c r="G188" s="350"/>
      <c r="H188" s="243"/>
      <c r="K188" s="107"/>
    </row>
    <row r="189" spans="1:11" ht="18.75">
      <c r="A189" s="230" t="s">
        <v>1248</v>
      </c>
      <c r="B189" s="114" t="s">
        <v>507</v>
      </c>
      <c r="C189" s="115" t="s">
        <v>1403</v>
      </c>
      <c r="D189" s="120">
        <f>+ROUND('Alimentazione CE Costi'!E69,2)</f>
        <v>0</v>
      </c>
      <c r="E189" s="120">
        <f>+ROUND('Alimentazione CE Costi'!H69,2)</f>
        <v>0</v>
      </c>
      <c r="F189" s="120">
        <f t="shared" si="56"/>
        <v>0</v>
      </c>
      <c r="G189" s="350"/>
      <c r="H189" s="243"/>
      <c r="K189" s="107"/>
    </row>
    <row r="190" spans="1:11" ht="18.75">
      <c r="A190" s="230" t="s">
        <v>1248</v>
      </c>
      <c r="B190" s="114" t="s">
        <v>508</v>
      </c>
      <c r="C190" s="115" t="s">
        <v>1404</v>
      </c>
      <c r="D190" s="120">
        <f>+ROUND('Alimentazione CE Costi'!E71,2)</f>
        <v>0</v>
      </c>
      <c r="E190" s="120">
        <f>+ROUND('Alimentazione CE Costi'!H71,2)</f>
        <v>0</v>
      </c>
      <c r="F190" s="120">
        <f t="shared" si="56"/>
        <v>0</v>
      </c>
      <c r="G190" s="350"/>
      <c r="H190" s="243"/>
      <c r="K190" s="107"/>
    </row>
    <row r="191" spans="1:11" ht="18.75">
      <c r="A191" s="230"/>
      <c r="B191" s="139" t="s">
        <v>509</v>
      </c>
      <c r="C191" s="140" t="s">
        <v>1405</v>
      </c>
      <c r="D191" s="138">
        <f t="shared" ref="D191" si="69">SUM(D192:D198)</f>
        <v>5756000</v>
      </c>
      <c r="E191" s="138">
        <f t="shared" ref="E191" si="70">SUM(E192:E198)</f>
        <v>6391884.1900000004</v>
      </c>
      <c r="F191" s="138">
        <f t="shared" si="56"/>
        <v>-635884.19000000041</v>
      </c>
      <c r="G191" s="73" t="s">
        <v>1835</v>
      </c>
      <c r="H191" s="243"/>
      <c r="I191" s="111"/>
      <c r="K191" s="107"/>
    </row>
    <row r="192" spans="1:11" ht="18.75">
      <c r="A192" s="230"/>
      <c r="B192" s="114" t="s">
        <v>511</v>
      </c>
      <c r="C192" s="115" t="s">
        <v>1406</v>
      </c>
      <c r="D192" s="110">
        <f>+ROUND('Alimentazione CE Costi'!E74+'Alimentazione CE Costi'!E75,2)</f>
        <v>102000</v>
      </c>
      <c r="E192" s="110">
        <f>+ROUND('Alimentazione CE Costi'!H74+'Alimentazione CE Costi'!H75,2)</f>
        <v>102595.47</v>
      </c>
      <c r="F192" s="110">
        <f t="shared" si="56"/>
        <v>-595.47000000000116</v>
      </c>
      <c r="G192" s="73"/>
      <c r="H192" s="243"/>
      <c r="I192" s="111"/>
      <c r="K192" s="107"/>
    </row>
    <row r="193" spans="1:11" ht="25.5">
      <c r="A193" s="230"/>
      <c r="B193" s="114" t="s">
        <v>513</v>
      </c>
      <c r="C193" s="115" t="s">
        <v>1407</v>
      </c>
      <c r="D193" s="110">
        <f>+ROUND('Alimentazione CE Costi'!E77+'Alimentazione CE Costi'!E78,2)</f>
        <v>2685000</v>
      </c>
      <c r="E193" s="110">
        <f>+ROUND('Alimentazione CE Costi'!H77+'Alimentazione CE Costi'!H78,2)</f>
        <v>3321742.04</v>
      </c>
      <c r="F193" s="110">
        <f t="shared" si="56"/>
        <v>-636742.04</v>
      </c>
      <c r="G193" s="73"/>
      <c r="H193" s="243"/>
      <c r="I193" s="111"/>
      <c r="K193" s="107"/>
    </row>
    <row r="194" spans="1:11" ht="18.75">
      <c r="A194" s="230"/>
      <c r="B194" s="114" t="s">
        <v>515</v>
      </c>
      <c r="C194" s="115" t="s">
        <v>1408</v>
      </c>
      <c r="D194" s="110">
        <f>+ROUND('Alimentazione CE Costi'!E80+'Alimentazione CE Costi'!E81,2)</f>
        <v>0</v>
      </c>
      <c r="E194" s="110">
        <f>+ROUND('Alimentazione CE Costi'!H80+'Alimentazione CE Costi'!H81,2)</f>
        <v>0</v>
      </c>
      <c r="F194" s="110">
        <f t="shared" si="56"/>
        <v>0</v>
      </c>
      <c r="G194" s="73"/>
      <c r="H194" s="243"/>
      <c r="I194" s="111"/>
      <c r="K194" s="107"/>
    </row>
    <row r="195" spans="1:11" ht="18.75">
      <c r="A195" s="230"/>
      <c r="B195" s="114" t="s">
        <v>516</v>
      </c>
      <c r="C195" s="115" t="s">
        <v>1409</v>
      </c>
      <c r="D195" s="110">
        <f>+ROUND('Alimentazione CE Costi'!E83+'Alimentazione CE Costi'!E84+'Alimentazione CE Costi'!E85+'Alimentazione CE Costi'!E86,2)</f>
        <v>2902000</v>
      </c>
      <c r="E195" s="110">
        <f>+ROUND('Alimentazione CE Costi'!H83+'Alimentazione CE Costi'!H84+'Alimentazione CE Costi'!H85+'Alimentazione CE Costi'!H86,2)</f>
        <v>2901749.11</v>
      </c>
      <c r="F195" s="110">
        <f t="shared" si="56"/>
        <v>250.89000000013039</v>
      </c>
      <c r="G195" s="73"/>
      <c r="H195" s="243"/>
      <c r="I195" s="111"/>
      <c r="K195" s="107"/>
    </row>
    <row r="196" spans="1:11" ht="18.75">
      <c r="A196" s="230"/>
      <c r="B196" s="114" t="s">
        <v>520</v>
      </c>
      <c r="C196" s="115" t="s">
        <v>1410</v>
      </c>
      <c r="D196" s="110">
        <f>+ROUND('Alimentazione CE Costi'!E88+'Alimentazione CE Costi'!E89+'Alimentazione CE Costi'!E90,2)</f>
        <v>16000</v>
      </c>
      <c r="E196" s="110">
        <f>+ROUND('Alimentazione CE Costi'!H88+'Alimentazione CE Costi'!H89+'Alimentazione CE Costi'!H90,2)</f>
        <v>15484.84</v>
      </c>
      <c r="F196" s="110">
        <f t="shared" si="56"/>
        <v>515.15999999999985</v>
      </c>
      <c r="G196" s="73"/>
      <c r="H196" s="243"/>
      <c r="I196" s="111"/>
      <c r="K196" s="107"/>
    </row>
    <row r="197" spans="1:11" ht="18.75">
      <c r="A197" s="230"/>
      <c r="B197" s="114" t="s">
        <v>524</v>
      </c>
      <c r="C197" s="115" t="s">
        <v>1411</v>
      </c>
      <c r="D197" s="110">
        <f>+ROUND('Alimentazione CE Costi'!E92+'Alimentazione CE Costi'!E93,2)</f>
        <v>51000</v>
      </c>
      <c r="E197" s="110">
        <f>+ROUND('Alimentazione CE Costi'!H92+'Alimentazione CE Costi'!H93,2)</f>
        <v>50312.73</v>
      </c>
      <c r="F197" s="110">
        <f t="shared" si="56"/>
        <v>687.2699999999968</v>
      </c>
      <c r="G197" s="73"/>
      <c r="H197" s="243"/>
      <c r="I197" s="111"/>
      <c r="K197" s="107"/>
    </row>
    <row r="198" spans="1:11" ht="25.5">
      <c r="A198" s="230" t="s">
        <v>1248</v>
      </c>
      <c r="B198" s="114" t="s">
        <v>525</v>
      </c>
      <c r="C198" s="115" t="s">
        <v>1412</v>
      </c>
      <c r="D198" s="110">
        <f>+ROUND('Alimentazione CE Costi'!E95+'Alimentazione CE Costi'!E96+'Alimentazione CE Costi'!E97+'Alimentazione CE Costi'!E98+'Alimentazione CE Costi'!E99+'Alimentazione CE Costi'!E100,2)</f>
        <v>0</v>
      </c>
      <c r="E198" s="110">
        <f>+ROUND('Alimentazione CE Costi'!H95+'Alimentazione CE Costi'!H96+'Alimentazione CE Costi'!H97+'Alimentazione CE Costi'!H98+'Alimentazione CE Costi'!H99+'Alimentazione CE Costi'!H100,2)</f>
        <v>0</v>
      </c>
      <c r="F198" s="110">
        <f t="shared" si="56"/>
        <v>0</v>
      </c>
      <c r="G198" s="73"/>
      <c r="H198" s="243"/>
      <c r="I198" s="111"/>
      <c r="K198" s="107"/>
    </row>
    <row r="199" spans="1:11" ht="18.75">
      <c r="A199" s="230"/>
      <c r="B199" s="144" t="s">
        <v>526</v>
      </c>
      <c r="C199" s="145" t="s">
        <v>1413</v>
      </c>
      <c r="D199" s="146">
        <f t="shared" ref="D199" si="71">+D200+D330</f>
        <v>26261796.460000001</v>
      </c>
      <c r="E199" s="146">
        <f t="shared" ref="E199" si="72">+E200+E330</f>
        <v>33895105</v>
      </c>
      <c r="F199" s="146">
        <f t="shared" si="56"/>
        <v>-7633308.5399999991</v>
      </c>
      <c r="G199" s="73" t="s">
        <v>1835</v>
      </c>
      <c r="H199" s="243"/>
      <c r="I199" s="111"/>
      <c r="K199" s="107"/>
    </row>
    <row r="200" spans="1:11" ht="18.75">
      <c r="A200" s="230"/>
      <c r="B200" s="139" t="s">
        <v>527</v>
      </c>
      <c r="C200" s="140" t="s">
        <v>1414</v>
      </c>
      <c r="D200" s="138">
        <f t="shared" ref="D200" si="73">+D201+D209+D213+D232+D238+D243+D248+D258+D264+D271+D277+D282+D291+D299+D307+D321+D329</f>
        <v>8305261</v>
      </c>
      <c r="E200" s="138">
        <f t="shared" ref="E200" si="74">+E201+E209+E213+E232+E238+E243+E248+E258+E264+E271+E277+E282+E291+E299+E307+E321+E329</f>
        <v>14786838.559999999</v>
      </c>
      <c r="F200" s="138">
        <f t="shared" si="56"/>
        <v>-6481577.5599999987</v>
      </c>
      <c r="G200" s="73" t="s">
        <v>1835</v>
      </c>
      <c r="H200" s="243"/>
      <c r="I200" s="111"/>
      <c r="K200" s="107"/>
    </row>
    <row r="201" spans="1:11" ht="25.5">
      <c r="A201" s="230"/>
      <c r="B201" s="164" t="s">
        <v>528</v>
      </c>
      <c r="C201" s="165" t="s">
        <v>1415</v>
      </c>
      <c r="D201" s="152">
        <f t="shared" ref="D201" si="75">+D202+D207+D208</f>
        <v>0</v>
      </c>
      <c r="E201" s="152">
        <f t="shared" ref="E201" si="76">+E202+E207+E208</f>
        <v>0</v>
      </c>
      <c r="F201" s="152">
        <f t="shared" si="56"/>
        <v>0</v>
      </c>
      <c r="G201" s="73" t="s">
        <v>1835</v>
      </c>
      <c r="H201" s="243"/>
      <c r="I201" s="111"/>
      <c r="K201" s="107"/>
    </row>
    <row r="202" spans="1:11" ht="18.75">
      <c r="A202" s="230"/>
      <c r="B202" s="156" t="s">
        <v>529</v>
      </c>
      <c r="C202" s="157" t="s">
        <v>1416</v>
      </c>
      <c r="D202" s="155">
        <f t="shared" ref="D202" si="77">SUM(D203:D206)</f>
        <v>0</v>
      </c>
      <c r="E202" s="155">
        <f t="shared" ref="E202" si="78">SUM(E203:E206)</f>
        <v>0</v>
      </c>
      <c r="F202" s="155">
        <f t="shared" si="56"/>
        <v>0</v>
      </c>
      <c r="G202" s="73" t="s">
        <v>1835</v>
      </c>
      <c r="H202" s="243"/>
      <c r="I202" s="111"/>
      <c r="K202" s="107"/>
    </row>
    <row r="203" spans="1:11" ht="18.75">
      <c r="A203" s="230"/>
      <c r="B203" s="114" t="s">
        <v>530</v>
      </c>
      <c r="C203" s="115" t="s">
        <v>1417</v>
      </c>
      <c r="D203" s="110">
        <f>+ROUND(SUM('Alimentazione CE Costi'!E106:E116),2)</f>
        <v>0</v>
      </c>
      <c r="E203" s="110">
        <f>+ROUND(SUM('Alimentazione CE Costi'!H106:H116),2)</f>
        <v>0</v>
      </c>
      <c r="F203" s="110">
        <f t="shared" si="56"/>
        <v>0</v>
      </c>
      <c r="G203" s="73"/>
      <c r="H203" s="243"/>
      <c r="I203" s="111"/>
      <c r="K203" s="107"/>
    </row>
    <row r="204" spans="1:11" ht="18.75">
      <c r="A204" s="230"/>
      <c r="B204" s="114" t="s">
        <v>531</v>
      </c>
      <c r="C204" s="115" t="s">
        <v>1418</v>
      </c>
      <c r="D204" s="110">
        <f>+ROUND(SUM('Alimentazione CE Costi'!E118:E128),2)</f>
        <v>0</v>
      </c>
      <c r="E204" s="110">
        <f>+ROUND(SUM('Alimentazione CE Costi'!H118:H128),2)</f>
        <v>0</v>
      </c>
      <c r="F204" s="110">
        <f t="shared" si="56"/>
        <v>0</v>
      </c>
      <c r="G204" s="73"/>
      <c r="H204" s="243"/>
      <c r="I204" s="111"/>
      <c r="K204" s="107"/>
    </row>
    <row r="205" spans="1:11" ht="18.75">
      <c r="A205" s="230"/>
      <c r="B205" s="114" t="s">
        <v>532</v>
      </c>
      <c r="C205" s="115" t="s">
        <v>1419</v>
      </c>
      <c r="D205" s="110">
        <f>+ROUND(SUM('Alimentazione CE Costi'!E130:E143),2)</f>
        <v>0</v>
      </c>
      <c r="E205" s="110">
        <f>+ROUND(SUM('Alimentazione CE Costi'!H130:H143),2)</f>
        <v>0</v>
      </c>
      <c r="F205" s="110">
        <f t="shared" si="56"/>
        <v>0</v>
      </c>
      <c r="G205" s="73"/>
      <c r="H205" s="243"/>
      <c r="I205" s="111"/>
      <c r="K205" s="107"/>
    </row>
    <row r="206" spans="1:11" ht="25.5">
      <c r="A206" s="230"/>
      <c r="B206" s="114" t="s">
        <v>546</v>
      </c>
      <c r="C206" s="115" t="s">
        <v>1420</v>
      </c>
      <c r="D206" s="110">
        <f>+ROUND(SUM('Alimentazione CE Costi'!E145:E152),2)</f>
        <v>0</v>
      </c>
      <c r="E206" s="110">
        <f>+ROUND(SUM('Alimentazione CE Costi'!H145:H152),2)</f>
        <v>0</v>
      </c>
      <c r="F206" s="110">
        <f t="shared" si="56"/>
        <v>0</v>
      </c>
      <c r="G206" s="73"/>
      <c r="H206" s="243"/>
      <c r="I206" s="111"/>
      <c r="K206" s="107"/>
    </row>
    <row r="207" spans="1:11" ht="25.5">
      <c r="A207" s="230" t="s">
        <v>1248</v>
      </c>
      <c r="B207" s="114" t="s">
        <v>548</v>
      </c>
      <c r="C207" s="115" t="s">
        <v>1421</v>
      </c>
      <c r="D207" s="110">
        <f>+ROUND('Alimentazione CE Costi'!E154,2)</f>
        <v>0</v>
      </c>
      <c r="E207" s="110">
        <f>+ROUND('Alimentazione CE Costi'!H154,2)</f>
        <v>0</v>
      </c>
      <c r="F207" s="110">
        <f t="shared" si="56"/>
        <v>0</v>
      </c>
      <c r="G207" s="73"/>
      <c r="H207" s="243"/>
      <c r="I207" s="111"/>
      <c r="K207" s="107"/>
    </row>
    <row r="208" spans="1:11" ht="25.5">
      <c r="A208" s="230" t="s">
        <v>1293</v>
      </c>
      <c r="B208" s="114" t="s">
        <v>549</v>
      </c>
      <c r="C208" s="115" t="s">
        <v>1422</v>
      </c>
      <c r="D208" s="110">
        <f>+ROUND('Alimentazione CE Costi'!E156,2)</f>
        <v>0</v>
      </c>
      <c r="E208" s="110">
        <f>+ROUND('Alimentazione CE Costi'!H156,2)</f>
        <v>0</v>
      </c>
      <c r="F208" s="110">
        <f t="shared" si="56"/>
        <v>0</v>
      </c>
      <c r="G208" s="73"/>
      <c r="H208" s="243"/>
      <c r="I208" s="111"/>
      <c r="K208" s="107"/>
    </row>
    <row r="209" spans="1:11" ht="18.75">
      <c r="A209" s="230"/>
      <c r="B209" s="164" t="s">
        <v>550</v>
      </c>
      <c r="C209" s="165" t="s">
        <v>1423</v>
      </c>
      <c r="D209" s="152">
        <f t="shared" ref="D209" si="79">+D210+D211+D212</f>
        <v>0</v>
      </c>
      <c r="E209" s="152">
        <f t="shared" ref="E209" si="80">+E210+E211+E212</f>
        <v>168.75</v>
      </c>
      <c r="F209" s="152">
        <f t="shared" si="56"/>
        <v>-168.75</v>
      </c>
      <c r="G209" s="73" t="s">
        <v>1835</v>
      </c>
      <c r="H209" s="243"/>
      <c r="I209" s="111"/>
      <c r="K209" s="107"/>
    </row>
    <row r="210" spans="1:11" ht="18.75">
      <c r="A210" s="230"/>
      <c r="B210" s="114" t="s">
        <v>551</v>
      </c>
      <c r="C210" s="115" t="s">
        <v>1424</v>
      </c>
      <c r="D210" s="110">
        <f>+ROUND('Alimentazione CE Costi'!E159+'Alimentazione CE Costi'!E160,2)</f>
        <v>0</v>
      </c>
      <c r="E210" s="110">
        <f>+ROUND('Alimentazione CE Costi'!H159+'Alimentazione CE Costi'!H160,2)</f>
        <v>168.75</v>
      </c>
      <c r="F210" s="110">
        <f t="shared" si="56"/>
        <v>-168.75</v>
      </c>
      <c r="G210" s="73"/>
      <c r="H210" s="243"/>
      <c r="I210" s="111"/>
      <c r="K210" s="107"/>
    </row>
    <row r="211" spans="1:11" ht="25.5">
      <c r="A211" s="230" t="s">
        <v>1248</v>
      </c>
      <c r="B211" s="114" t="s">
        <v>554</v>
      </c>
      <c r="C211" s="115" t="s">
        <v>1425</v>
      </c>
      <c r="D211" s="110">
        <f>+ROUND('Alimentazione CE Costi'!E162,2)</f>
        <v>0</v>
      </c>
      <c r="E211" s="110">
        <f>+ROUND('Alimentazione CE Costi'!H162,2)</f>
        <v>0</v>
      </c>
      <c r="F211" s="110">
        <f t="shared" si="56"/>
        <v>0</v>
      </c>
      <c r="G211" s="73"/>
      <c r="H211" s="243"/>
      <c r="I211" s="111"/>
      <c r="K211" s="107"/>
    </row>
    <row r="212" spans="1:11" ht="18.75">
      <c r="A212" s="232" t="s">
        <v>1293</v>
      </c>
      <c r="B212" s="114" t="s">
        <v>555</v>
      </c>
      <c r="C212" s="115" t="s">
        <v>1426</v>
      </c>
      <c r="D212" s="110">
        <f>+ROUND('Alimentazione CE Costi'!E164,2)</f>
        <v>0</v>
      </c>
      <c r="E212" s="110">
        <f>+ROUND('Alimentazione CE Costi'!H164,2)</f>
        <v>0</v>
      </c>
      <c r="F212" s="110">
        <f t="shared" si="56"/>
        <v>0</v>
      </c>
      <c r="G212" s="350"/>
      <c r="H212" s="243"/>
      <c r="I212" s="111"/>
      <c r="K212" s="107"/>
    </row>
    <row r="213" spans="1:11" ht="25.5">
      <c r="A213" s="232"/>
      <c r="B213" s="164" t="s">
        <v>556</v>
      </c>
      <c r="C213" s="165" t="s">
        <v>1427</v>
      </c>
      <c r="D213" s="152">
        <f t="shared" ref="D213" si="81">+D214+D215+D216+D217+D218+D219+D220+D221+D230+D231</f>
        <v>889</v>
      </c>
      <c r="E213" s="152">
        <f t="shared" ref="E213" si="82">+E214+E215+E216+E217+E218+E219+E220+E221+E230+E231</f>
        <v>725.42</v>
      </c>
      <c r="F213" s="152">
        <f t="shared" si="56"/>
        <v>163.58000000000004</v>
      </c>
      <c r="G213" s="73" t="s">
        <v>1835</v>
      </c>
      <c r="H213" s="243"/>
      <c r="I213" s="111"/>
      <c r="K213" s="107"/>
    </row>
    <row r="214" spans="1:11" ht="25.5">
      <c r="A214" s="236" t="s">
        <v>1248</v>
      </c>
      <c r="B214" s="114" t="s">
        <v>557</v>
      </c>
      <c r="C214" s="115" t="s">
        <v>1428</v>
      </c>
      <c r="D214" s="110">
        <f>+ROUND('Alimentazione CE Costi'!E167+'Alimentazione CE Costi'!E168,2)</f>
        <v>589</v>
      </c>
      <c r="E214" s="110">
        <f>+ROUND('Alimentazione CE Costi'!H167+'Alimentazione CE Costi'!H168,2)</f>
        <v>589</v>
      </c>
      <c r="F214" s="110">
        <f t="shared" si="56"/>
        <v>0</v>
      </c>
      <c r="G214" s="350"/>
      <c r="H214" s="243"/>
      <c r="I214" s="111"/>
      <c r="K214" s="107"/>
    </row>
    <row r="215" spans="1:11" ht="38.25">
      <c r="A215" s="236" t="s">
        <v>1248</v>
      </c>
      <c r="B215" s="114" t="s">
        <v>561</v>
      </c>
      <c r="C215" s="115" t="s">
        <v>1429</v>
      </c>
      <c r="D215" s="110">
        <f>+ROUND('Alimentazione CE Costi'!E170,2)</f>
        <v>0</v>
      </c>
      <c r="E215" s="110">
        <f>+ROUND('Alimentazione CE Costi'!H170,2)</f>
        <v>0</v>
      </c>
      <c r="F215" s="110">
        <f t="shared" si="56"/>
        <v>0</v>
      </c>
      <c r="G215" s="350"/>
      <c r="H215" s="243"/>
      <c r="I215" s="111"/>
      <c r="K215" s="107"/>
    </row>
    <row r="216" spans="1:11" ht="18.75">
      <c r="A216" s="232"/>
      <c r="B216" s="114" t="s">
        <v>562</v>
      </c>
      <c r="C216" s="115" t="s">
        <v>1430</v>
      </c>
      <c r="D216" s="110">
        <f>+ROUND('Alimentazione CE Costi'!E172,2)</f>
        <v>0</v>
      </c>
      <c r="E216" s="110">
        <f>+ROUND('Alimentazione CE Costi'!H172,2)</f>
        <v>0</v>
      </c>
      <c r="F216" s="110">
        <f t="shared" si="56"/>
        <v>0</v>
      </c>
      <c r="G216" s="350"/>
      <c r="H216" s="243"/>
      <c r="I216" s="111"/>
      <c r="K216" s="107"/>
    </row>
    <row r="217" spans="1:11" ht="25.5">
      <c r="A217" s="232"/>
      <c r="B217" s="114" t="s">
        <v>564</v>
      </c>
      <c r="C217" s="115" t="s">
        <v>1431</v>
      </c>
      <c r="D217" s="110">
        <f>+ROUND('Alimentazione CE Costi'!E174,2)</f>
        <v>0</v>
      </c>
      <c r="E217" s="110">
        <f>+ROUND('Alimentazione CE Costi'!H174,2)</f>
        <v>0</v>
      </c>
      <c r="F217" s="110">
        <f t="shared" si="56"/>
        <v>0</v>
      </c>
      <c r="G217" s="350"/>
      <c r="H217" s="243"/>
      <c r="I217" s="111"/>
      <c r="K217" s="107"/>
    </row>
    <row r="218" spans="1:11" ht="18.75">
      <c r="A218" s="232" t="s">
        <v>1293</v>
      </c>
      <c r="B218" s="114" t="s">
        <v>565</v>
      </c>
      <c r="C218" s="115" t="s">
        <v>1432</v>
      </c>
      <c r="D218" s="110">
        <f>+ROUND('Alimentazione CE Costi'!E176,2)</f>
        <v>0</v>
      </c>
      <c r="E218" s="110">
        <f>+ROUND('Alimentazione CE Costi'!H176,2)</f>
        <v>0</v>
      </c>
      <c r="F218" s="110">
        <f t="shared" si="56"/>
        <v>0</v>
      </c>
      <c r="G218" s="350"/>
      <c r="H218" s="243"/>
      <c r="I218" s="111"/>
      <c r="K218" s="107"/>
    </row>
    <row r="219" spans="1:11" ht="25.5">
      <c r="A219" s="232" t="s">
        <v>1293</v>
      </c>
      <c r="B219" s="114" t="s">
        <v>569</v>
      </c>
      <c r="C219" s="115" t="s">
        <v>1433</v>
      </c>
      <c r="D219" s="110">
        <f>+ROUND('Alimentazione CE Costi'!E178,2)</f>
        <v>0</v>
      </c>
      <c r="E219" s="110">
        <f>+ROUND('Alimentazione CE Costi'!H178,2)</f>
        <v>0</v>
      </c>
      <c r="F219" s="110">
        <f t="shared" ref="F219:F282" si="83">+D219-E219</f>
        <v>0</v>
      </c>
      <c r="G219" s="350"/>
      <c r="H219" s="243"/>
      <c r="I219" s="111"/>
      <c r="K219" s="107"/>
    </row>
    <row r="220" spans="1:11" ht="18.75">
      <c r="A220" s="232"/>
      <c r="B220" s="114" t="s">
        <v>570</v>
      </c>
      <c r="C220" s="115" t="s">
        <v>1434</v>
      </c>
      <c r="D220" s="110">
        <f>+ROUND('Alimentazione CE Costi'!E180+'Alimentazione CE Costi'!E181+'Alimentazione CE Costi'!E182+'Alimentazione CE Costi'!E183+'Alimentazione CE Costi'!E184+'Alimentazione CE Costi'!E185+'Alimentazione CE Costi'!E186,2)</f>
        <v>0</v>
      </c>
      <c r="E220" s="110">
        <f>+ROUND('Alimentazione CE Costi'!H180+'Alimentazione CE Costi'!H181+'Alimentazione CE Costi'!H182+'Alimentazione CE Costi'!H183+'Alimentazione CE Costi'!H184+'Alimentazione CE Costi'!H185+'Alimentazione CE Costi'!H186,2)</f>
        <v>0</v>
      </c>
      <c r="F220" s="110">
        <f t="shared" si="83"/>
        <v>0</v>
      </c>
      <c r="G220" s="350"/>
      <c r="H220" s="243"/>
      <c r="I220" s="111"/>
      <c r="K220" s="107"/>
    </row>
    <row r="221" spans="1:11" ht="18.75">
      <c r="A221" s="232"/>
      <c r="B221" s="156" t="s">
        <v>571</v>
      </c>
      <c r="C221" s="157" t="s">
        <v>1435</v>
      </c>
      <c r="D221" s="155">
        <f t="shared" ref="D221" si="84">SUM(D222:D229)</f>
        <v>300</v>
      </c>
      <c r="E221" s="155">
        <f t="shared" ref="E221" si="85">SUM(E222:E229)</f>
        <v>136.41999999999999</v>
      </c>
      <c r="F221" s="155">
        <f t="shared" si="83"/>
        <v>163.58000000000001</v>
      </c>
      <c r="G221" s="73" t="s">
        <v>1835</v>
      </c>
      <c r="H221" s="243"/>
      <c r="I221" s="111"/>
      <c r="K221" s="107"/>
    </row>
    <row r="222" spans="1:11" ht="25.5">
      <c r="A222" s="232"/>
      <c r="B222" s="116" t="s">
        <v>573</v>
      </c>
      <c r="C222" s="117" t="s">
        <v>1436</v>
      </c>
      <c r="D222" s="110">
        <f>+ROUND('Alimentazione CE Costi'!E189,2)</f>
        <v>0</v>
      </c>
      <c r="E222" s="110">
        <f>+ROUND('Alimentazione CE Costi'!H189,2)</f>
        <v>0</v>
      </c>
      <c r="F222" s="110">
        <f t="shared" si="83"/>
        <v>0</v>
      </c>
      <c r="G222" s="350"/>
      <c r="H222" s="243"/>
      <c r="I222" s="111"/>
      <c r="K222" s="107"/>
    </row>
    <row r="223" spans="1:11" ht="38.25">
      <c r="A223" s="232"/>
      <c r="B223" s="116" t="s">
        <v>574</v>
      </c>
      <c r="C223" s="117" t="s">
        <v>1437</v>
      </c>
      <c r="D223" s="110">
        <f>+ROUND('Alimentazione CE Costi'!E191,2)</f>
        <v>0</v>
      </c>
      <c r="E223" s="110">
        <f>+ROUND('Alimentazione CE Costi'!H191,2)</f>
        <v>0</v>
      </c>
      <c r="F223" s="110">
        <f t="shared" si="83"/>
        <v>0</v>
      </c>
      <c r="G223" s="350"/>
      <c r="H223" s="243"/>
      <c r="I223" s="111"/>
      <c r="K223" s="107"/>
    </row>
    <row r="224" spans="1:11" ht="25.5">
      <c r="A224" s="232"/>
      <c r="B224" s="116" t="s">
        <v>576</v>
      </c>
      <c r="C224" s="117" t="s">
        <v>1438</v>
      </c>
      <c r="D224" s="110">
        <f>+ROUND('Alimentazione CE Costi'!E193,2)</f>
        <v>0</v>
      </c>
      <c r="E224" s="110">
        <f>+ROUND('Alimentazione CE Costi'!H193,2)</f>
        <v>0</v>
      </c>
      <c r="F224" s="110">
        <f t="shared" si="83"/>
        <v>0</v>
      </c>
      <c r="G224" s="350"/>
      <c r="H224" s="243"/>
      <c r="I224" s="111"/>
      <c r="K224" s="107"/>
    </row>
    <row r="225" spans="1:11" ht="38.25">
      <c r="A225" s="232"/>
      <c r="B225" s="116" t="s">
        <v>578</v>
      </c>
      <c r="C225" s="117" t="s">
        <v>1439</v>
      </c>
      <c r="D225" s="110">
        <f>+ROUND('Alimentazione CE Costi'!E195,2)</f>
        <v>0</v>
      </c>
      <c r="E225" s="110">
        <f>+ROUND('Alimentazione CE Costi'!H195,2)</f>
        <v>0</v>
      </c>
      <c r="F225" s="110">
        <f t="shared" si="83"/>
        <v>0</v>
      </c>
      <c r="G225" s="350"/>
      <c r="H225" s="243"/>
      <c r="I225" s="111"/>
      <c r="K225" s="107"/>
    </row>
    <row r="226" spans="1:11" ht="25.5">
      <c r="A226" s="232"/>
      <c r="B226" s="116" t="s">
        <v>580</v>
      </c>
      <c r="C226" s="117" t="s">
        <v>1440</v>
      </c>
      <c r="D226" s="110">
        <f>+ROUND('Alimentazione CE Costi'!E197,2)</f>
        <v>300</v>
      </c>
      <c r="E226" s="110">
        <f>+ROUND('Alimentazione CE Costi'!H197,2)</f>
        <v>136.41999999999999</v>
      </c>
      <c r="F226" s="110">
        <f t="shared" si="83"/>
        <v>163.58000000000001</v>
      </c>
      <c r="G226" s="350"/>
      <c r="H226" s="243"/>
      <c r="I226" s="111"/>
      <c r="K226" s="107"/>
    </row>
    <row r="227" spans="1:11" ht="25.5">
      <c r="A227" s="232"/>
      <c r="B227" s="116" t="s">
        <v>582</v>
      </c>
      <c r="C227" s="117" t="s">
        <v>1441</v>
      </c>
      <c r="D227" s="110">
        <f>+ROUND('Alimentazione CE Costi'!E199,2)</f>
        <v>0</v>
      </c>
      <c r="E227" s="110">
        <f>+ROUND('Alimentazione CE Costi'!H199,2)</f>
        <v>0</v>
      </c>
      <c r="F227" s="110">
        <f t="shared" si="83"/>
        <v>0</v>
      </c>
      <c r="G227" s="350"/>
      <c r="H227" s="243"/>
      <c r="I227" s="111"/>
      <c r="K227" s="107"/>
    </row>
    <row r="228" spans="1:11" ht="25.5">
      <c r="A228" s="232"/>
      <c r="B228" s="116" t="s">
        <v>584</v>
      </c>
      <c r="C228" s="117" t="s">
        <v>1442</v>
      </c>
      <c r="D228" s="110">
        <f>+ROUND('Alimentazione CE Costi'!E201,2)</f>
        <v>0</v>
      </c>
      <c r="E228" s="110">
        <f>+ROUND('Alimentazione CE Costi'!H201,2)</f>
        <v>0</v>
      </c>
      <c r="F228" s="110">
        <f t="shared" si="83"/>
        <v>0</v>
      </c>
      <c r="G228" s="350"/>
      <c r="H228" s="243"/>
      <c r="I228" s="111"/>
      <c r="K228" s="107"/>
    </row>
    <row r="229" spans="1:11" ht="25.5">
      <c r="A229" s="232"/>
      <c r="B229" s="116" t="s">
        <v>586</v>
      </c>
      <c r="C229" s="117" t="s">
        <v>1443</v>
      </c>
      <c r="D229" s="110">
        <f>+ROUND('Alimentazione CE Costi'!E203,2)</f>
        <v>0</v>
      </c>
      <c r="E229" s="110">
        <f>+ROUND('Alimentazione CE Costi'!H203,2)</f>
        <v>0</v>
      </c>
      <c r="F229" s="110">
        <f t="shared" si="83"/>
        <v>0</v>
      </c>
      <c r="G229" s="350"/>
      <c r="H229" s="243"/>
      <c r="I229" s="111"/>
      <c r="K229" s="107"/>
    </row>
    <row r="230" spans="1:11" ht="25.5">
      <c r="A230" s="232"/>
      <c r="B230" s="114" t="s">
        <v>587</v>
      </c>
      <c r="C230" s="115" t="s">
        <v>1444</v>
      </c>
      <c r="D230" s="110">
        <f>+ROUND('Alimentazione CE Costi'!E205,2)</f>
        <v>0</v>
      </c>
      <c r="E230" s="110">
        <f>+ROUND('Alimentazione CE Costi'!H205,2)</f>
        <v>0</v>
      </c>
      <c r="F230" s="110">
        <f t="shared" si="83"/>
        <v>0</v>
      </c>
      <c r="G230" s="350"/>
      <c r="H230" s="243"/>
      <c r="I230" s="111"/>
      <c r="K230" s="107"/>
    </row>
    <row r="231" spans="1:11" ht="51">
      <c r="A231" s="232"/>
      <c r="B231" s="116" t="s">
        <v>589</v>
      </c>
      <c r="C231" s="117" t="s">
        <v>1445</v>
      </c>
      <c r="D231" s="110">
        <f>+ROUND('Alimentazione CE Costi'!E207,2)</f>
        <v>0</v>
      </c>
      <c r="E231" s="110">
        <f>+ROUND('Alimentazione CE Costi'!H207,2)</f>
        <v>0</v>
      </c>
      <c r="F231" s="110">
        <f t="shared" si="83"/>
        <v>0</v>
      </c>
      <c r="G231" s="350"/>
      <c r="H231" s="243"/>
      <c r="I231" s="111"/>
      <c r="K231" s="107"/>
    </row>
    <row r="232" spans="1:11" ht="25.5">
      <c r="A232" s="230"/>
      <c r="B232" s="164" t="s">
        <v>590</v>
      </c>
      <c r="C232" s="165" t="s">
        <v>1446</v>
      </c>
      <c r="D232" s="152">
        <f t="shared" ref="D232" si="86">SUM(D233:D237)</f>
        <v>0</v>
      </c>
      <c r="E232" s="152">
        <f t="shared" ref="E232" si="87">SUM(E233:E237)</f>
        <v>0</v>
      </c>
      <c r="F232" s="152">
        <f t="shared" si="83"/>
        <v>0</v>
      </c>
      <c r="G232" s="73" t="s">
        <v>1835</v>
      </c>
      <c r="H232" s="243"/>
      <c r="I232" s="111"/>
      <c r="K232" s="107"/>
    </row>
    <row r="233" spans="1:11" ht="25.5">
      <c r="A233" s="230" t="s">
        <v>1248</v>
      </c>
      <c r="B233" s="114" t="s">
        <v>591</v>
      </c>
      <c r="C233" s="115" t="s">
        <v>1447</v>
      </c>
      <c r="D233" s="110">
        <f>+ROUND('Alimentazione CE Costi'!E210,2)</f>
        <v>0</v>
      </c>
      <c r="E233" s="110">
        <f>+ROUND('Alimentazione CE Costi'!H210,2)</f>
        <v>0</v>
      </c>
      <c r="F233" s="110">
        <f t="shared" si="83"/>
        <v>0</v>
      </c>
      <c r="G233" s="73"/>
      <c r="H233" s="243"/>
      <c r="I233" s="111"/>
      <c r="K233" s="107"/>
    </row>
    <row r="234" spans="1:11" ht="18.75">
      <c r="A234" s="234"/>
      <c r="B234" s="114" t="s">
        <v>592</v>
      </c>
      <c r="C234" s="115" t="s">
        <v>1448</v>
      </c>
      <c r="D234" s="110">
        <f>+ROUND('Alimentazione CE Costi'!E212,2)</f>
        <v>0</v>
      </c>
      <c r="E234" s="110">
        <f>+ROUND('Alimentazione CE Costi'!H212,2)</f>
        <v>0</v>
      </c>
      <c r="F234" s="110">
        <f t="shared" si="83"/>
        <v>0</v>
      </c>
      <c r="G234" s="73"/>
      <c r="H234" s="243"/>
      <c r="I234" s="111"/>
      <c r="K234" s="107"/>
    </row>
    <row r="235" spans="1:11" ht="25.5">
      <c r="A235" s="234" t="s">
        <v>1297</v>
      </c>
      <c r="B235" s="114" t="s">
        <v>593</v>
      </c>
      <c r="C235" s="115" t="s">
        <v>1449</v>
      </c>
      <c r="D235" s="110">
        <f>+ROUND('Alimentazione CE Costi'!E214,2)</f>
        <v>0</v>
      </c>
      <c r="E235" s="110">
        <f>+ROUND('Alimentazione CE Costi'!H214,2)</f>
        <v>0</v>
      </c>
      <c r="F235" s="110">
        <f t="shared" si="83"/>
        <v>0</v>
      </c>
      <c r="G235" s="73"/>
      <c r="H235" s="243"/>
      <c r="I235" s="111"/>
      <c r="K235" s="107"/>
    </row>
    <row r="236" spans="1:11" ht="18.75">
      <c r="A236" s="234"/>
      <c r="B236" s="114" t="s">
        <v>594</v>
      </c>
      <c r="C236" s="115" t="s">
        <v>1450</v>
      </c>
      <c r="D236" s="110">
        <f>+ROUND('Alimentazione CE Costi'!E216+'Alimentazione CE Costi'!E217,2)</f>
        <v>0</v>
      </c>
      <c r="E236" s="110">
        <f>+ROUND('Alimentazione CE Costi'!H216+'Alimentazione CE Costi'!H217,2)</f>
        <v>0</v>
      </c>
      <c r="F236" s="110">
        <f t="shared" si="83"/>
        <v>0</v>
      </c>
      <c r="G236" s="73"/>
      <c r="H236" s="243"/>
      <c r="I236" s="111"/>
      <c r="K236" s="107"/>
    </row>
    <row r="237" spans="1:11" ht="18.75">
      <c r="A237" s="234"/>
      <c r="B237" s="114" t="s">
        <v>595</v>
      </c>
      <c r="C237" s="115" t="s">
        <v>1451</v>
      </c>
      <c r="D237" s="110">
        <f>+ROUND('Alimentazione CE Costi'!E219+'Alimentazione CE Costi'!E220,2)</f>
        <v>0</v>
      </c>
      <c r="E237" s="110">
        <f>+ROUND('Alimentazione CE Costi'!H219+'Alimentazione CE Costi'!H220,2)</f>
        <v>0</v>
      </c>
      <c r="F237" s="110">
        <f t="shared" si="83"/>
        <v>0</v>
      </c>
      <c r="G237" s="73"/>
      <c r="H237" s="243"/>
      <c r="I237" s="111"/>
      <c r="K237" s="107"/>
    </row>
    <row r="238" spans="1:11" ht="25.5">
      <c r="A238" s="230"/>
      <c r="B238" s="164" t="s">
        <v>596</v>
      </c>
      <c r="C238" s="165" t="s">
        <v>1452</v>
      </c>
      <c r="D238" s="152">
        <f t="shared" ref="D238" si="88">SUM(D239:D242)</f>
        <v>0</v>
      </c>
      <c r="E238" s="152">
        <f t="shared" ref="E238" si="89">SUM(E239:E242)</f>
        <v>0</v>
      </c>
      <c r="F238" s="152">
        <f t="shared" si="83"/>
        <v>0</v>
      </c>
      <c r="G238" s="73" t="s">
        <v>1835</v>
      </c>
      <c r="H238" s="243"/>
      <c r="I238" s="111"/>
      <c r="K238" s="107"/>
    </row>
    <row r="239" spans="1:11" ht="25.5">
      <c r="A239" s="230" t="s">
        <v>1248</v>
      </c>
      <c r="B239" s="114" t="s">
        <v>597</v>
      </c>
      <c r="C239" s="115" t="s">
        <v>1453</v>
      </c>
      <c r="D239" s="110">
        <f>+ROUND('Alimentazione CE Costi'!E223,2)</f>
        <v>0</v>
      </c>
      <c r="E239" s="110">
        <f>+ROUND('Alimentazione CE Costi'!H223,2)</f>
        <v>0</v>
      </c>
      <c r="F239" s="110">
        <f t="shared" si="83"/>
        <v>0</v>
      </c>
      <c r="G239" s="73"/>
      <c r="H239" s="243"/>
      <c r="I239" s="111"/>
      <c r="K239" s="107"/>
    </row>
    <row r="240" spans="1:11" ht="18.75">
      <c r="A240" s="230"/>
      <c r="B240" s="114" t="s">
        <v>598</v>
      </c>
      <c r="C240" s="115" t="s">
        <v>1454</v>
      </c>
      <c r="D240" s="110">
        <f>+ROUND('Alimentazione CE Costi'!E225,2)</f>
        <v>0</v>
      </c>
      <c r="E240" s="110">
        <f>+ROUND('Alimentazione CE Costi'!H225,2)</f>
        <v>0</v>
      </c>
      <c r="F240" s="110">
        <f t="shared" si="83"/>
        <v>0</v>
      </c>
      <c r="G240" s="73"/>
      <c r="H240" s="243"/>
      <c r="I240" s="111"/>
      <c r="K240" s="107"/>
    </row>
    <row r="241" spans="1:11" ht="18.75">
      <c r="A241" s="232" t="s">
        <v>1293</v>
      </c>
      <c r="B241" s="114" t="s">
        <v>599</v>
      </c>
      <c r="C241" s="115" t="s">
        <v>1455</v>
      </c>
      <c r="D241" s="110">
        <f>+ROUND('Alimentazione CE Costi'!E227,2)</f>
        <v>0</v>
      </c>
      <c r="E241" s="110">
        <f>+ROUND('Alimentazione CE Costi'!H227,2)</f>
        <v>0</v>
      </c>
      <c r="F241" s="110">
        <f t="shared" si="83"/>
        <v>0</v>
      </c>
      <c r="G241" s="350"/>
      <c r="H241" s="243"/>
      <c r="I241" s="111"/>
      <c r="K241" s="107"/>
    </row>
    <row r="242" spans="1:11" ht="18.75">
      <c r="A242" s="232"/>
      <c r="B242" s="114" t="s">
        <v>600</v>
      </c>
      <c r="C242" s="115" t="s">
        <v>1456</v>
      </c>
      <c r="D242" s="110">
        <f>+ROUND('Alimentazione CE Costi'!E229+'Alimentazione CE Costi'!E230+'Alimentazione CE Costi'!E231,2)</f>
        <v>0</v>
      </c>
      <c r="E242" s="110">
        <f>+ROUND('Alimentazione CE Costi'!H229+'Alimentazione CE Costi'!H230+'Alimentazione CE Costi'!H231,2)</f>
        <v>0</v>
      </c>
      <c r="F242" s="110">
        <f t="shared" si="83"/>
        <v>0</v>
      </c>
      <c r="G242" s="350"/>
      <c r="H242" s="243"/>
      <c r="I242" s="111"/>
      <c r="K242" s="107"/>
    </row>
    <row r="243" spans="1:11" ht="25.5">
      <c r="A243" s="232"/>
      <c r="B243" s="164" t="s">
        <v>1457</v>
      </c>
      <c r="C243" s="165" t="s">
        <v>1458</v>
      </c>
      <c r="D243" s="152">
        <f t="shared" ref="D243" si="90">SUM(D244:D247)</f>
        <v>0</v>
      </c>
      <c r="E243" s="152">
        <f t="shared" ref="E243" si="91">SUM(E244:E247)</f>
        <v>0</v>
      </c>
      <c r="F243" s="152">
        <f t="shared" si="83"/>
        <v>0</v>
      </c>
      <c r="G243" s="73" t="s">
        <v>1835</v>
      </c>
      <c r="H243" s="243"/>
      <c r="I243" s="111"/>
      <c r="K243" s="107"/>
    </row>
    <row r="244" spans="1:11" ht="25.5">
      <c r="A244" s="232" t="s">
        <v>1248</v>
      </c>
      <c r="B244" s="114" t="s">
        <v>605</v>
      </c>
      <c r="C244" s="115" t="s">
        <v>1459</v>
      </c>
      <c r="D244" s="110">
        <f>+ROUND('Alimentazione CE Costi'!E234,2)</f>
        <v>0</v>
      </c>
      <c r="E244" s="110">
        <f>+ROUND('Alimentazione CE Costi'!H234,2)</f>
        <v>0</v>
      </c>
      <c r="F244" s="110">
        <f t="shared" si="83"/>
        <v>0</v>
      </c>
      <c r="G244" s="350"/>
      <c r="H244" s="243"/>
      <c r="I244" s="111"/>
      <c r="K244" s="107"/>
    </row>
    <row r="245" spans="1:11" ht="18.75">
      <c r="A245" s="232"/>
      <c r="B245" s="114" t="s">
        <v>606</v>
      </c>
      <c r="C245" s="115" t="s">
        <v>1460</v>
      </c>
      <c r="D245" s="110">
        <f>+ROUND('Alimentazione CE Costi'!E236,2)</f>
        <v>0</v>
      </c>
      <c r="E245" s="110">
        <f>+ROUND('Alimentazione CE Costi'!H236,2)</f>
        <v>0</v>
      </c>
      <c r="F245" s="110">
        <f t="shared" si="83"/>
        <v>0</v>
      </c>
      <c r="G245" s="350"/>
      <c r="H245" s="243"/>
      <c r="I245" s="111"/>
      <c r="K245" s="107"/>
    </row>
    <row r="246" spans="1:11" ht="18.75">
      <c r="A246" s="232" t="s">
        <v>1293</v>
      </c>
      <c r="B246" s="114" t="s">
        <v>607</v>
      </c>
      <c r="C246" s="115" t="s">
        <v>1461</v>
      </c>
      <c r="D246" s="110">
        <f>+ROUND('Alimentazione CE Costi'!E238,2)</f>
        <v>0</v>
      </c>
      <c r="E246" s="110">
        <f>+ROUND('Alimentazione CE Costi'!H238,2)</f>
        <v>0</v>
      </c>
      <c r="F246" s="110">
        <f t="shared" si="83"/>
        <v>0</v>
      </c>
      <c r="G246" s="350"/>
      <c r="H246" s="243"/>
      <c r="I246" s="111"/>
      <c r="K246" s="107"/>
    </row>
    <row r="247" spans="1:11" ht="18.75">
      <c r="A247" s="232"/>
      <c r="B247" s="114" t="s">
        <v>608</v>
      </c>
      <c r="C247" s="115" t="s">
        <v>1462</v>
      </c>
      <c r="D247" s="110">
        <f>+ROUND('Alimentazione CE Costi'!E240+'Alimentazione CE Costi'!E241,2)</f>
        <v>0</v>
      </c>
      <c r="E247" s="110">
        <f>+ROUND('Alimentazione CE Costi'!H240+'Alimentazione CE Costi'!H241,2)</f>
        <v>0</v>
      </c>
      <c r="F247" s="110">
        <f t="shared" si="83"/>
        <v>0</v>
      </c>
      <c r="G247" s="350"/>
      <c r="H247" s="243"/>
      <c r="I247" s="111"/>
      <c r="K247" s="107"/>
    </row>
    <row r="248" spans="1:11" ht="25.5">
      <c r="A248" s="232"/>
      <c r="B248" s="164" t="s">
        <v>611</v>
      </c>
      <c r="C248" s="165" t="s">
        <v>1463</v>
      </c>
      <c r="D248" s="152">
        <f t="shared" ref="D248" si="92">SUM(D249:D252,D257)</f>
        <v>0</v>
      </c>
      <c r="E248" s="152">
        <f t="shared" ref="E248" si="93">SUM(E249:E252,E257)</f>
        <v>0</v>
      </c>
      <c r="F248" s="152">
        <f t="shared" si="83"/>
        <v>0</v>
      </c>
      <c r="G248" s="73" t="s">
        <v>1835</v>
      </c>
      <c r="H248" s="243"/>
      <c r="I248" s="111"/>
      <c r="K248" s="107"/>
    </row>
    <row r="249" spans="1:11" ht="25.5">
      <c r="A249" s="232" t="s">
        <v>1248</v>
      </c>
      <c r="B249" s="114" t="s">
        <v>612</v>
      </c>
      <c r="C249" s="115" t="s">
        <v>1464</v>
      </c>
      <c r="D249" s="110">
        <f>+ROUND('Alimentazione CE Costi'!E244+'Alimentazione CE Costi'!E245,2)</f>
        <v>0</v>
      </c>
      <c r="E249" s="110">
        <f>+ROUND('Alimentazione CE Costi'!H244+'Alimentazione CE Costi'!H245,2)</f>
        <v>0</v>
      </c>
      <c r="F249" s="110">
        <f t="shared" si="83"/>
        <v>0</v>
      </c>
      <c r="G249" s="350"/>
      <c r="H249" s="243"/>
      <c r="I249" s="111"/>
      <c r="K249" s="107"/>
    </row>
    <row r="250" spans="1:11" ht="18.75">
      <c r="A250" s="232"/>
      <c r="B250" s="114" t="s">
        <v>615</v>
      </c>
      <c r="C250" s="115" t="s">
        <v>1465</v>
      </c>
      <c r="D250" s="110">
        <f>+ROUND('Alimentazione CE Costi'!E247,2)</f>
        <v>0</v>
      </c>
      <c r="E250" s="110">
        <f>+ROUND('Alimentazione CE Costi'!H247,2)</f>
        <v>0</v>
      </c>
      <c r="F250" s="110">
        <f t="shared" si="83"/>
        <v>0</v>
      </c>
      <c r="G250" s="350"/>
      <c r="H250" s="243"/>
      <c r="I250" s="111"/>
      <c r="K250" s="107"/>
    </row>
    <row r="251" spans="1:11" ht="18.75">
      <c r="A251" s="232" t="s">
        <v>1293</v>
      </c>
      <c r="B251" s="114" t="s">
        <v>616</v>
      </c>
      <c r="C251" s="115" t="s">
        <v>1466</v>
      </c>
      <c r="D251" s="110">
        <f>+ROUND('Alimentazione CE Costi'!E249,2)</f>
        <v>0</v>
      </c>
      <c r="E251" s="110">
        <f>+ROUND('Alimentazione CE Costi'!H249,2)</f>
        <v>0</v>
      </c>
      <c r="F251" s="110">
        <f t="shared" si="83"/>
        <v>0</v>
      </c>
      <c r="G251" s="350"/>
      <c r="H251" s="243"/>
      <c r="I251" s="111"/>
      <c r="K251" s="107"/>
    </row>
    <row r="252" spans="1:11" ht="18.75">
      <c r="A252" s="232"/>
      <c r="B252" s="156" t="s">
        <v>619</v>
      </c>
      <c r="C252" s="157" t="s">
        <v>1467</v>
      </c>
      <c r="D252" s="155">
        <f t="shared" ref="D252" si="94">SUM(D253:D256)</f>
        <v>0</v>
      </c>
      <c r="E252" s="155">
        <f t="shared" ref="E252" si="95">SUM(E253:E256)</f>
        <v>0</v>
      </c>
      <c r="F252" s="155">
        <f t="shared" si="83"/>
        <v>0</v>
      </c>
      <c r="G252" s="73" t="s">
        <v>1835</v>
      </c>
      <c r="H252" s="243"/>
      <c r="I252" s="111"/>
      <c r="K252" s="107"/>
    </row>
    <row r="253" spans="1:11" ht="25.5">
      <c r="A253" s="232"/>
      <c r="B253" s="116" t="s">
        <v>621</v>
      </c>
      <c r="C253" s="117" t="s">
        <v>1468</v>
      </c>
      <c r="D253" s="110">
        <f>+ROUND('Alimentazione CE Costi'!E252,2)</f>
        <v>0</v>
      </c>
      <c r="E253" s="110">
        <f>+ROUND('Alimentazione CE Costi'!H252,2)</f>
        <v>0</v>
      </c>
      <c r="F253" s="110">
        <f t="shared" si="83"/>
        <v>0</v>
      </c>
      <c r="G253" s="350"/>
      <c r="H253" s="243"/>
      <c r="I253" s="111"/>
      <c r="K253" s="107"/>
    </row>
    <row r="254" spans="1:11" ht="25.5">
      <c r="A254" s="232"/>
      <c r="B254" s="116" t="s">
        <v>623</v>
      </c>
      <c r="C254" s="117" t="s">
        <v>1469</v>
      </c>
      <c r="D254" s="110">
        <f>+ROUND('Alimentazione CE Costi'!E254,2)</f>
        <v>0</v>
      </c>
      <c r="E254" s="110">
        <f>+ROUND('Alimentazione CE Costi'!H254,2)</f>
        <v>0</v>
      </c>
      <c r="F254" s="110">
        <f t="shared" si="83"/>
        <v>0</v>
      </c>
      <c r="G254" s="350"/>
      <c r="H254" s="243"/>
      <c r="I254" s="111"/>
      <c r="K254" s="107"/>
    </row>
    <row r="255" spans="1:11" ht="25.5">
      <c r="A255" s="232"/>
      <c r="B255" s="116" t="s">
        <v>625</v>
      </c>
      <c r="C255" s="117" t="s">
        <v>1470</v>
      </c>
      <c r="D255" s="110">
        <f>+ROUND('Alimentazione CE Costi'!E256,2)</f>
        <v>0</v>
      </c>
      <c r="E255" s="110">
        <f>+ROUND('Alimentazione CE Costi'!H256,2)</f>
        <v>0</v>
      </c>
      <c r="F255" s="110">
        <f t="shared" si="83"/>
        <v>0</v>
      </c>
      <c r="G255" s="350"/>
      <c r="H255" s="243"/>
      <c r="I255" s="111"/>
      <c r="K255" s="107"/>
    </row>
    <row r="256" spans="1:11" ht="25.5">
      <c r="A256" s="232"/>
      <c r="B256" s="116" t="s">
        <v>627</v>
      </c>
      <c r="C256" s="117" t="s">
        <v>1471</v>
      </c>
      <c r="D256" s="110">
        <f>+ROUND('Alimentazione CE Costi'!E258,2)</f>
        <v>0</v>
      </c>
      <c r="E256" s="110">
        <f>+ROUND('Alimentazione CE Costi'!H258,2)</f>
        <v>0</v>
      </c>
      <c r="F256" s="110">
        <f t="shared" si="83"/>
        <v>0</v>
      </c>
      <c r="G256" s="350"/>
      <c r="H256" s="243"/>
      <c r="I256" s="111"/>
      <c r="K256" s="107"/>
    </row>
    <row r="257" spans="1:11" ht="25.5">
      <c r="A257" s="232"/>
      <c r="B257" s="114" t="s">
        <v>628</v>
      </c>
      <c r="C257" s="115" t="s">
        <v>1472</v>
      </c>
      <c r="D257" s="110">
        <f>+ROUND('Alimentazione CE Costi'!E260,2)</f>
        <v>0</v>
      </c>
      <c r="E257" s="110">
        <f>+ROUND('Alimentazione CE Costi'!H260,2)</f>
        <v>0</v>
      </c>
      <c r="F257" s="110">
        <f t="shared" si="83"/>
        <v>0</v>
      </c>
      <c r="G257" s="350"/>
      <c r="H257" s="243"/>
      <c r="I257" s="111"/>
      <c r="K257" s="107"/>
    </row>
    <row r="258" spans="1:11" ht="25.5">
      <c r="A258" s="232"/>
      <c r="B258" s="164" t="s">
        <v>629</v>
      </c>
      <c r="C258" s="165" t="s">
        <v>1473</v>
      </c>
      <c r="D258" s="152">
        <f t="shared" ref="D258" si="96">SUM(D259:D263)</f>
        <v>0</v>
      </c>
      <c r="E258" s="152">
        <f t="shared" ref="E258" si="97">SUM(E259:E263)</f>
        <v>0</v>
      </c>
      <c r="F258" s="152">
        <f t="shared" si="83"/>
        <v>0</v>
      </c>
      <c r="G258" s="73" t="s">
        <v>1835</v>
      </c>
      <c r="H258" s="243"/>
      <c r="I258" s="111"/>
      <c r="K258" s="107"/>
    </row>
    <row r="259" spans="1:11" ht="25.5">
      <c r="A259" s="232" t="s">
        <v>1248</v>
      </c>
      <c r="B259" s="114" t="s">
        <v>630</v>
      </c>
      <c r="C259" s="115" t="s">
        <v>1474</v>
      </c>
      <c r="D259" s="110">
        <f>+ROUND('Alimentazione CE Costi'!E263,2)</f>
        <v>0</v>
      </c>
      <c r="E259" s="110">
        <f>+ROUND('Alimentazione CE Costi'!H263,2)</f>
        <v>0</v>
      </c>
      <c r="F259" s="110">
        <f t="shared" si="83"/>
        <v>0</v>
      </c>
      <c r="G259" s="350"/>
      <c r="H259" s="243"/>
      <c r="I259" s="111"/>
      <c r="K259" s="107"/>
    </row>
    <row r="260" spans="1:11" ht="18.75">
      <c r="A260" s="230"/>
      <c r="B260" s="114" t="s">
        <v>631</v>
      </c>
      <c r="C260" s="115" t="s">
        <v>1475</v>
      </c>
      <c r="D260" s="110">
        <f>+ROUND('Alimentazione CE Costi'!E265,2)</f>
        <v>0</v>
      </c>
      <c r="E260" s="110">
        <f>+ROUND('Alimentazione CE Costi'!H265,2)</f>
        <v>0</v>
      </c>
      <c r="F260" s="110">
        <f t="shared" si="83"/>
        <v>0</v>
      </c>
      <c r="G260" s="73"/>
      <c r="H260" s="243"/>
      <c r="I260" s="111"/>
      <c r="K260" s="107"/>
    </row>
    <row r="261" spans="1:11" ht="25.5">
      <c r="A261" s="230" t="s">
        <v>1297</v>
      </c>
      <c r="B261" s="114" t="s">
        <v>632</v>
      </c>
      <c r="C261" s="115" t="s">
        <v>1476</v>
      </c>
      <c r="D261" s="110">
        <f>+ROUND('Alimentazione CE Costi'!E267,2)</f>
        <v>0</v>
      </c>
      <c r="E261" s="110">
        <f>+ROUND('Alimentazione CE Costi'!H267,2)</f>
        <v>0</v>
      </c>
      <c r="F261" s="110">
        <f t="shared" si="83"/>
        <v>0</v>
      </c>
      <c r="G261" s="73"/>
      <c r="H261" s="243"/>
      <c r="I261" s="111"/>
      <c r="K261" s="107"/>
    </row>
    <row r="262" spans="1:11" ht="18.75">
      <c r="A262" s="230"/>
      <c r="B262" s="114" t="s">
        <v>633</v>
      </c>
      <c r="C262" s="115" t="s">
        <v>1477</v>
      </c>
      <c r="D262" s="110">
        <f>+ROUND('Alimentazione CE Costi'!E269,2)</f>
        <v>0</v>
      </c>
      <c r="E262" s="110">
        <f>+ROUND('Alimentazione CE Costi'!H269,2)</f>
        <v>0</v>
      </c>
      <c r="F262" s="110">
        <f t="shared" si="83"/>
        <v>0</v>
      </c>
      <c r="G262" s="73"/>
      <c r="H262" s="243"/>
      <c r="I262" s="111"/>
      <c r="K262" s="107"/>
    </row>
    <row r="263" spans="1:11" ht="18.75">
      <c r="A263" s="234"/>
      <c r="B263" s="114" t="s">
        <v>634</v>
      </c>
      <c r="C263" s="115" t="s">
        <v>1478</v>
      </c>
      <c r="D263" s="110">
        <f>+ROUND('Alimentazione CE Costi'!E271,2)</f>
        <v>0</v>
      </c>
      <c r="E263" s="110">
        <f>+ROUND('Alimentazione CE Costi'!H271,2)</f>
        <v>0</v>
      </c>
      <c r="F263" s="110">
        <f t="shared" si="83"/>
        <v>0</v>
      </c>
      <c r="G263" s="73"/>
      <c r="H263" s="243"/>
      <c r="I263" s="111"/>
      <c r="K263" s="107"/>
    </row>
    <row r="264" spans="1:11" ht="25.5">
      <c r="A264" s="230"/>
      <c r="B264" s="164" t="s">
        <v>635</v>
      </c>
      <c r="C264" s="165" t="s">
        <v>1479</v>
      </c>
      <c r="D264" s="152">
        <f t="shared" ref="D264" si="98">SUM(D265:D270)</f>
        <v>0</v>
      </c>
      <c r="E264" s="152">
        <f t="shared" ref="E264" si="99">SUM(E265:E270)</f>
        <v>0</v>
      </c>
      <c r="F264" s="152">
        <f t="shared" si="83"/>
        <v>0</v>
      </c>
      <c r="G264" s="73" t="s">
        <v>1835</v>
      </c>
      <c r="H264" s="243"/>
      <c r="I264" s="111"/>
      <c r="K264" s="107"/>
    </row>
    <row r="265" spans="1:11" ht="25.5">
      <c r="A265" s="230" t="s">
        <v>1248</v>
      </c>
      <c r="B265" s="114" t="s">
        <v>636</v>
      </c>
      <c r="C265" s="115" t="s">
        <v>1480</v>
      </c>
      <c r="D265" s="110">
        <f>+ROUND('Alimentazione CE Costi'!E274+'Alimentazione CE Costi'!E275,2)</f>
        <v>0</v>
      </c>
      <c r="E265" s="110">
        <f>+ROUND('Alimentazione CE Costi'!H274+'Alimentazione CE Costi'!H275,2)</f>
        <v>0</v>
      </c>
      <c r="F265" s="110">
        <f t="shared" si="83"/>
        <v>0</v>
      </c>
      <c r="G265" s="73"/>
      <c r="H265" s="243"/>
      <c r="I265" s="111"/>
      <c r="K265" s="107"/>
    </row>
    <row r="266" spans="1:11" ht="18.75">
      <c r="A266" s="230"/>
      <c r="B266" s="114" t="s">
        <v>639</v>
      </c>
      <c r="C266" s="115" t="s">
        <v>1481</v>
      </c>
      <c r="D266" s="110">
        <f>+ROUND('Alimentazione CE Costi'!E277,2)</f>
        <v>0</v>
      </c>
      <c r="E266" s="110">
        <f>+ROUND('Alimentazione CE Costi'!H277,2)</f>
        <v>0</v>
      </c>
      <c r="F266" s="110">
        <f t="shared" si="83"/>
        <v>0</v>
      </c>
      <c r="G266" s="73"/>
      <c r="H266" s="243"/>
      <c r="I266" s="111"/>
      <c r="K266" s="107"/>
    </row>
    <row r="267" spans="1:11" ht="18.75">
      <c r="A267" s="230" t="s">
        <v>1293</v>
      </c>
      <c r="B267" s="114" t="s">
        <v>640</v>
      </c>
      <c r="C267" s="115" t="s">
        <v>1482</v>
      </c>
      <c r="D267" s="110">
        <f>+ROUND('Alimentazione CE Costi'!E279,2)</f>
        <v>0</v>
      </c>
      <c r="E267" s="110">
        <f>+ROUND('Alimentazione CE Costi'!H279,2)</f>
        <v>0</v>
      </c>
      <c r="F267" s="110">
        <f t="shared" si="83"/>
        <v>0</v>
      </c>
      <c r="G267" s="73"/>
      <c r="H267" s="243"/>
      <c r="I267" s="111"/>
      <c r="K267" s="107"/>
    </row>
    <row r="268" spans="1:11" ht="18.75">
      <c r="A268" s="230"/>
      <c r="B268" s="114" t="s">
        <v>641</v>
      </c>
      <c r="C268" s="115" t="s">
        <v>1483</v>
      </c>
      <c r="D268" s="110">
        <f>+ROUND('Alimentazione CE Costi'!E281,2)</f>
        <v>0</v>
      </c>
      <c r="E268" s="110">
        <f>+ROUND('Alimentazione CE Costi'!H281,2)</f>
        <v>0</v>
      </c>
      <c r="F268" s="110">
        <f t="shared" si="83"/>
        <v>0</v>
      </c>
      <c r="G268" s="73"/>
      <c r="H268" s="243"/>
      <c r="I268" s="111"/>
      <c r="K268" s="107"/>
    </row>
    <row r="269" spans="1:11" ht="18.75">
      <c r="A269" s="234"/>
      <c r="B269" s="114" t="s">
        <v>642</v>
      </c>
      <c r="C269" s="115" t="s">
        <v>1484</v>
      </c>
      <c r="D269" s="110">
        <f>+ROUND('Alimentazione CE Costi'!E283,2)</f>
        <v>0</v>
      </c>
      <c r="E269" s="110">
        <f>+ROUND('Alimentazione CE Costi'!H283,2)</f>
        <v>0</v>
      </c>
      <c r="F269" s="110">
        <f t="shared" si="83"/>
        <v>0</v>
      </c>
      <c r="G269" s="73"/>
      <c r="H269" s="243"/>
      <c r="I269" s="111"/>
      <c r="K269" s="107"/>
    </row>
    <row r="270" spans="1:11" ht="25.5">
      <c r="A270" s="230"/>
      <c r="B270" s="114" t="s">
        <v>643</v>
      </c>
      <c r="C270" s="115" t="s">
        <v>1485</v>
      </c>
      <c r="D270" s="110">
        <f>+ROUND('Alimentazione CE Costi'!E285,2)</f>
        <v>0</v>
      </c>
      <c r="E270" s="110">
        <f>+ROUND('Alimentazione CE Costi'!H285,2)</f>
        <v>0</v>
      </c>
      <c r="F270" s="110">
        <f t="shared" si="83"/>
        <v>0</v>
      </c>
      <c r="G270" s="73"/>
      <c r="H270" s="243"/>
      <c r="I270" s="111"/>
      <c r="K270" s="107"/>
    </row>
    <row r="271" spans="1:11" ht="25.5">
      <c r="A271" s="230"/>
      <c r="B271" s="164" t="s">
        <v>644</v>
      </c>
      <c r="C271" s="165" t="s">
        <v>1486</v>
      </c>
      <c r="D271" s="152">
        <f t="shared" ref="D271" si="100">SUM(D272:D276)</f>
        <v>0</v>
      </c>
      <c r="E271" s="152">
        <f t="shared" ref="E271" si="101">SUM(E272:E276)</f>
        <v>0</v>
      </c>
      <c r="F271" s="152">
        <f t="shared" si="83"/>
        <v>0</v>
      </c>
      <c r="G271" s="73" t="s">
        <v>1835</v>
      </c>
      <c r="H271" s="243"/>
      <c r="I271" s="111"/>
      <c r="K271" s="107"/>
    </row>
    <row r="272" spans="1:11" ht="25.5">
      <c r="A272" s="230" t="s">
        <v>1248</v>
      </c>
      <c r="B272" s="114" t="s">
        <v>645</v>
      </c>
      <c r="C272" s="115" t="s">
        <v>1487</v>
      </c>
      <c r="D272" s="110">
        <f>+ROUND('Alimentazione CE Costi'!E288,2)</f>
        <v>0</v>
      </c>
      <c r="E272" s="110">
        <f>+ROUND('Alimentazione CE Costi'!H288,2)</f>
        <v>0</v>
      </c>
      <c r="F272" s="110">
        <f t="shared" si="83"/>
        <v>0</v>
      </c>
      <c r="G272" s="73"/>
      <c r="H272" s="243"/>
      <c r="I272" s="111"/>
      <c r="K272" s="107"/>
    </row>
    <row r="273" spans="1:11" ht="25.5">
      <c r="A273" s="230"/>
      <c r="B273" s="114" t="s">
        <v>646</v>
      </c>
      <c r="C273" s="115" t="s">
        <v>1488</v>
      </c>
      <c r="D273" s="110">
        <f>+ROUND('Alimentazione CE Costi'!E290,2)</f>
        <v>0</v>
      </c>
      <c r="E273" s="110">
        <f>+ROUND('Alimentazione CE Costi'!H290,2)</f>
        <v>0</v>
      </c>
      <c r="F273" s="110">
        <f t="shared" si="83"/>
        <v>0</v>
      </c>
      <c r="G273" s="73"/>
      <c r="H273" s="243"/>
      <c r="I273" s="111"/>
      <c r="K273" s="107"/>
    </row>
    <row r="274" spans="1:11" ht="18.75">
      <c r="A274" s="230" t="s">
        <v>1293</v>
      </c>
      <c r="B274" s="114" t="s">
        <v>647</v>
      </c>
      <c r="C274" s="115" t="s">
        <v>1489</v>
      </c>
      <c r="D274" s="110">
        <f>+ROUND('Alimentazione CE Costi'!E292,2)</f>
        <v>0</v>
      </c>
      <c r="E274" s="110">
        <f>+ROUND('Alimentazione CE Costi'!H292,2)</f>
        <v>0</v>
      </c>
      <c r="F274" s="110">
        <f t="shared" si="83"/>
        <v>0</v>
      </c>
      <c r="G274" s="73"/>
      <c r="H274" s="243"/>
      <c r="I274" s="111"/>
      <c r="K274" s="107"/>
    </row>
    <row r="275" spans="1:11" ht="18.75">
      <c r="A275" s="230"/>
      <c r="B275" s="114" t="s">
        <v>648</v>
      </c>
      <c r="C275" s="115" t="s">
        <v>1490</v>
      </c>
      <c r="D275" s="110">
        <f>+ROUND('Alimentazione CE Costi'!E294,2)</f>
        <v>0</v>
      </c>
      <c r="E275" s="110">
        <f>+ROUND('Alimentazione CE Costi'!H294,2)</f>
        <v>0</v>
      </c>
      <c r="F275" s="110">
        <f t="shared" si="83"/>
        <v>0</v>
      </c>
      <c r="G275" s="73"/>
      <c r="H275" s="243"/>
      <c r="I275" s="111"/>
      <c r="K275" s="107"/>
    </row>
    <row r="276" spans="1:11" ht="25.5">
      <c r="A276" s="230"/>
      <c r="B276" s="114" t="s">
        <v>649</v>
      </c>
      <c r="C276" s="115" t="s">
        <v>1491</v>
      </c>
      <c r="D276" s="110">
        <f>+ROUND('Alimentazione CE Costi'!E296,2)</f>
        <v>0</v>
      </c>
      <c r="E276" s="110">
        <f>+ROUND('Alimentazione CE Costi'!H296,2)</f>
        <v>0</v>
      </c>
      <c r="F276" s="110">
        <f t="shared" si="83"/>
        <v>0</v>
      </c>
      <c r="G276" s="73"/>
      <c r="H276" s="243"/>
      <c r="I276" s="111"/>
      <c r="K276" s="107"/>
    </row>
    <row r="277" spans="1:11" ht="25.5">
      <c r="A277" s="230"/>
      <c r="B277" s="164" t="s">
        <v>650</v>
      </c>
      <c r="C277" s="165" t="s">
        <v>1492</v>
      </c>
      <c r="D277" s="152">
        <f t="shared" ref="D277" si="102">SUM(D278:D281)</f>
        <v>0</v>
      </c>
      <c r="E277" s="152">
        <f t="shared" ref="E277" si="103">SUM(E278:E281)</f>
        <v>0</v>
      </c>
      <c r="F277" s="152">
        <f t="shared" si="83"/>
        <v>0</v>
      </c>
      <c r="G277" s="73" t="s">
        <v>1835</v>
      </c>
      <c r="H277" s="243"/>
      <c r="I277" s="111"/>
      <c r="K277" s="107"/>
    </row>
    <row r="278" spans="1:11" ht="25.5">
      <c r="A278" s="230" t="s">
        <v>1248</v>
      </c>
      <c r="B278" s="114" t="s">
        <v>651</v>
      </c>
      <c r="C278" s="115" t="s">
        <v>1493</v>
      </c>
      <c r="D278" s="110">
        <f>+ROUND('Alimentazione CE Costi'!E299,2)</f>
        <v>0</v>
      </c>
      <c r="E278" s="110">
        <f>+ROUND('Alimentazione CE Costi'!H299,2)</f>
        <v>0</v>
      </c>
      <c r="F278" s="110">
        <f t="shared" si="83"/>
        <v>0</v>
      </c>
      <c r="G278" s="73"/>
      <c r="H278" s="243"/>
      <c r="I278" s="111"/>
      <c r="K278" s="107"/>
    </row>
    <row r="279" spans="1:11" ht="25.5">
      <c r="A279" s="230"/>
      <c r="B279" s="114" t="s">
        <v>652</v>
      </c>
      <c r="C279" s="115" t="s">
        <v>1494</v>
      </c>
      <c r="D279" s="110">
        <f>+ROUND('Alimentazione CE Costi'!E301,2)</f>
        <v>0</v>
      </c>
      <c r="E279" s="110">
        <f>+ROUND('Alimentazione CE Costi'!H301,2)</f>
        <v>0</v>
      </c>
      <c r="F279" s="110">
        <f t="shared" si="83"/>
        <v>0</v>
      </c>
      <c r="G279" s="73"/>
      <c r="H279" s="243"/>
      <c r="I279" s="111"/>
      <c r="K279" s="107"/>
    </row>
    <row r="280" spans="1:11" ht="18.75">
      <c r="A280" s="230" t="s">
        <v>1293</v>
      </c>
      <c r="B280" s="114" t="s">
        <v>653</v>
      </c>
      <c r="C280" s="115" t="s">
        <v>1495</v>
      </c>
      <c r="D280" s="110">
        <f>+ROUND('Alimentazione CE Costi'!E303,2)</f>
        <v>0</v>
      </c>
      <c r="E280" s="110">
        <f>+ROUND('Alimentazione CE Costi'!H303,2)</f>
        <v>0</v>
      </c>
      <c r="F280" s="110">
        <f t="shared" si="83"/>
        <v>0</v>
      </c>
      <c r="G280" s="73"/>
      <c r="H280" s="243"/>
      <c r="I280" s="111"/>
      <c r="K280" s="107"/>
    </row>
    <row r="281" spans="1:11" ht="18.75">
      <c r="A281" s="230"/>
      <c r="B281" s="114" t="s">
        <v>654</v>
      </c>
      <c r="C281" s="115" t="s">
        <v>1496</v>
      </c>
      <c r="D281" s="110">
        <f>+ROUND('Alimentazione CE Costi'!E305+'Alimentazione CE Costi'!E306+'Alimentazione CE Costi'!E307+'Alimentazione CE Costi'!E308,2)</f>
        <v>0</v>
      </c>
      <c r="E281" s="110">
        <f>+ROUND('Alimentazione CE Costi'!H305+'Alimentazione CE Costi'!H306+'Alimentazione CE Costi'!H307+'Alimentazione CE Costi'!H308,2)</f>
        <v>0</v>
      </c>
      <c r="F281" s="110">
        <f t="shared" si="83"/>
        <v>0</v>
      </c>
      <c r="G281" s="73"/>
      <c r="H281" s="243"/>
      <c r="I281" s="111"/>
      <c r="K281" s="107"/>
    </row>
    <row r="282" spans="1:11" ht="25.5">
      <c r="A282" s="230"/>
      <c r="B282" s="164" t="s">
        <v>659</v>
      </c>
      <c r="C282" s="165" t="s">
        <v>1497</v>
      </c>
      <c r="D282" s="152">
        <f t="shared" ref="D282" si="104">+D283+D286+D288+D289+D290+D287</f>
        <v>0</v>
      </c>
      <c r="E282" s="152">
        <f t="shared" ref="E282" si="105">+E283+E286+E288+E289+E290+E287</f>
        <v>0</v>
      </c>
      <c r="F282" s="152">
        <f t="shared" si="83"/>
        <v>0</v>
      </c>
      <c r="G282" s="73" t="s">
        <v>1835</v>
      </c>
      <c r="H282" s="243"/>
      <c r="I282" s="111"/>
      <c r="K282" s="107"/>
    </row>
    <row r="283" spans="1:11" ht="25.5">
      <c r="A283" s="230" t="s">
        <v>1248</v>
      </c>
      <c r="B283" s="156" t="s">
        <v>660</v>
      </c>
      <c r="C283" s="157" t="s">
        <v>1498</v>
      </c>
      <c r="D283" s="155">
        <f t="shared" ref="D283" si="106">+D284+D285</f>
        <v>0</v>
      </c>
      <c r="E283" s="155">
        <f t="shared" ref="E283" si="107">+E284+E285</f>
        <v>0</v>
      </c>
      <c r="F283" s="155">
        <f t="shared" ref="F283:F346" si="108">+D283-E283</f>
        <v>0</v>
      </c>
      <c r="G283" s="73" t="s">
        <v>1835</v>
      </c>
      <c r="H283" s="243"/>
      <c r="I283" s="111"/>
      <c r="K283" s="107"/>
    </row>
    <row r="284" spans="1:11" ht="18.75">
      <c r="A284" s="232" t="s">
        <v>1248</v>
      </c>
      <c r="B284" s="116" t="s">
        <v>662</v>
      </c>
      <c r="C284" s="117" t="s">
        <v>1499</v>
      </c>
      <c r="D284" s="110">
        <f>+ROUND('Alimentazione CE Costi'!E312,2)</f>
        <v>0</v>
      </c>
      <c r="E284" s="110">
        <f>+ROUND('Alimentazione CE Costi'!H312,2)</f>
        <v>0</v>
      </c>
      <c r="F284" s="110">
        <f t="shared" si="108"/>
        <v>0</v>
      </c>
      <c r="G284" s="350"/>
      <c r="H284" s="243"/>
      <c r="I284" s="111"/>
      <c r="K284" s="107"/>
    </row>
    <row r="285" spans="1:11" ht="25.5">
      <c r="A285" s="232" t="s">
        <v>1248</v>
      </c>
      <c r="B285" s="116" t="s">
        <v>663</v>
      </c>
      <c r="C285" s="117" t="s">
        <v>1500</v>
      </c>
      <c r="D285" s="110">
        <f>+ROUND('Alimentazione CE Costi'!E314,2)</f>
        <v>0</v>
      </c>
      <c r="E285" s="110">
        <f>+ROUND('Alimentazione CE Costi'!H314,2)</f>
        <v>0</v>
      </c>
      <c r="F285" s="110">
        <f t="shared" si="108"/>
        <v>0</v>
      </c>
      <c r="G285" s="350"/>
      <c r="H285" s="243"/>
      <c r="I285" s="111"/>
      <c r="K285" s="107"/>
    </row>
    <row r="286" spans="1:11" ht="25.5">
      <c r="A286" s="230"/>
      <c r="B286" s="114" t="s">
        <v>664</v>
      </c>
      <c r="C286" s="115" t="s">
        <v>1501</v>
      </c>
      <c r="D286" s="110">
        <f>+ROUND('Alimentazione CE Costi'!E316+'Alimentazione CE Costi'!E317+'Alimentazione CE Costi'!E318+'Alimentazione CE Costi'!E319,2)</f>
        <v>0</v>
      </c>
      <c r="E286" s="110">
        <f>+ROUND('Alimentazione CE Costi'!H316+'Alimentazione CE Costi'!H317+'Alimentazione CE Costi'!H318+'Alimentazione CE Costi'!H319,2)</f>
        <v>0</v>
      </c>
      <c r="F286" s="110">
        <f t="shared" si="108"/>
        <v>0</v>
      </c>
      <c r="G286" s="73"/>
      <c r="H286" s="243"/>
      <c r="I286" s="111"/>
      <c r="K286" s="107"/>
    </row>
    <row r="287" spans="1:11" ht="38.25">
      <c r="A287" s="230" t="s">
        <v>1293</v>
      </c>
      <c r="B287" s="114" t="s">
        <v>669</v>
      </c>
      <c r="C287" s="115" t="s">
        <v>1502</v>
      </c>
      <c r="D287" s="110">
        <f>+ROUND('Alimentazione CE Costi'!E321,2)</f>
        <v>0</v>
      </c>
      <c r="E287" s="110">
        <f>+ROUND('Alimentazione CE Costi'!H321,2)</f>
        <v>0</v>
      </c>
      <c r="F287" s="110">
        <f t="shared" si="108"/>
        <v>0</v>
      </c>
      <c r="G287" s="73"/>
      <c r="H287" s="243"/>
      <c r="I287" s="111"/>
      <c r="K287" s="107"/>
    </row>
    <row r="288" spans="1:11" ht="25.5">
      <c r="A288" s="230" t="s">
        <v>1297</v>
      </c>
      <c r="B288" s="114" t="s">
        <v>670</v>
      </c>
      <c r="C288" s="115" t="s">
        <v>1503</v>
      </c>
      <c r="D288" s="110">
        <f>+ROUND('Alimentazione CE Costi'!E323+'Alimentazione CE Costi'!E324+'Alimentazione CE Costi'!E325,2)</f>
        <v>0</v>
      </c>
      <c r="E288" s="110">
        <f>+ROUND('Alimentazione CE Costi'!H323+'Alimentazione CE Costi'!H324+'Alimentazione CE Costi'!H325,2)</f>
        <v>0</v>
      </c>
      <c r="F288" s="110">
        <f t="shared" si="108"/>
        <v>0</v>
      </c>
      <c r="G288" s="73"/>
      <c r="H288" s="243"/>
      <c r="I288" s="111"/>
      <c r="K288" s="107"/>
    </row>
    <row r="289" spans="1:11" ht="18.75">
      <c r="A289" s="230"/>
      <c r="B289" s="114" t="s">
        <v>671</v>
      </c>
      <c r="C289" s="115" t="s">
        <v>1504</v>
      </c>
      <c r="D289" s="110">
        <f>+ROUND('Alimentazione CE Costi'!E327+'Alimentazione CE Costi'!E328+'Alimentazione CE Costi'!E329+'Alimentazione CE Costi'!E330+'Alimentazione CE Costi'!E331+'Alimentazione CE Costi'!E332+'Alimentazione CE Costi'!E333+'Alimentazione CE Costi'!E334,2)</f>
        <v>0</v>
      </c>
      <c r="E289" s="110">
        <f>+ROUND('Alimentazione CE Costi'!H327+'Alimentazione CE Costi'!H328+'Alimentazione CE Costi'!H329+'Alimentazione CE Costi'!H330+'Alimentazione CE Costi'!H331+'Alimentazione CE Costi'!H332+'Alimentazione CE Costi'!H333+'Alimentazione CE Costi'!H334,2)</f>
        <v>0</v>
      </c>
      <c r="F289" s="110">
        <f t="shared" si="108"/>
        <v>0</v>
      </c>
      <c r="G289" s="73"/>
      <c r="H289" s="243"/>
      <c r="I289" s="111"/>
      <c r="K289" s="107"/>
    </row>
    <row r="290" spans="1:11" ht="18.75">
      <c r="A290" s="230"/>
      <c r="B290" s="114" t="s">
        <v>676</v>
      </c>
      <c r="C290" s="115" t="s">
        <v>1505</v>
      </c>
      <c r="D290" s="110">
        <f>+ROUND('Alimentazione CE Costi'!E336+'Alimentazione CE Costi'!E337,2)</f>
        <v>0</v>
      </c>
      <c r="E290" s="110">
        <f>+ROUND('Alimentazione CE Costi'!H336+'Alimentazione CE Costi'!H337,2)</f>
        <v>0</v>
      </c>
      <c r="F290" s="110">
        <f t="shared" si="108"/>
        <v>0</v>
      </c>
      <c r="G290" s="73"/>
      <c r="H290" s="243"/>
      <c r="I290" s="111"/>
      <c r="K290" s="107"/>
    </row>
    <row r="291" spans="1:11" ht="25.5">
      <c r="A291" s="234"/>
      <c r="B291" s="164" t="s">
        <v>678</v>
      </c>
      <c r="C291" s="165" t="s">
        <v>1506</v>
      </c>
      <c r="D291" s="152">
        <f t="shared" ref="D291" si="109">SUM(D292:D298)</f>
        <v>0</v>
      </c>
      <c r="E291" s="152">
        <f t="shared" ref="E291" si="110">SUM(E292:E298)</f>
        <v>0</v>
      </c>
      <c r="F291" s="152">
        <f t="shared" si="108"/>
        <v>0</v>
      </c>
      <c r="G291" s="73" t="s">
        <v>1835</v>
      </c>
      <c r="H291" s="243"/>
      <c r="I291" s="111"/>
      <c r="K291" s="107"/>
    </row>
    <row r="292" spans="1:11" ht="25.5">
      <c r="A292" s="230"/>
      <c r="B292" s="114" t="s">
        <v>680</v>
      </c>
      <c r="C292" s="115" t="s">
        <v>1507</v>
      </c>
      <c r="D292" s="110">
        <f>+ROUND('Alimentazione CE Costi'!E340,2)</f>
        <v>0</v>
      </c>
      <c r="E292" s="110">
        <f>+ROUND('Alimentazione CE Costi'!H340,2)</f>
        <v>0</v>
      </c>
      <c r="F292" s="110">
        <f t="shared" si="108"/>
        <v>0</v>
      </c>
      <c r="G292" s="73"/>
      <c r="H292" s="243"/>
      <c r="I292" s="111"/>
      <c r="K292" s="107"/>
    </row>
    <row r="293" spans="1:11" ht="25.5">
      <c r="A293" s="230"/>
      <c r="B293" s="114" t="s">
        <v>682</v>
      </c>
      <c r="C293" s="115" t="s">
        <v>1508</v>
      </c>
      <c r="D293" s="110">
        <f>+ROUND('Alimentazione CE Costi'!E342,2)</f>
        <v>0</v>
      </c>
      <c r="E293" s="110">
        <f>+ROUND('Alimentazione CE Costi'!H342,2)</f>
        <v>0</v>
      </c>
      <c r="F293" s="110">
        <f t="shared" si="108"/>
        <v>0</v>
      </c>
      <c r="G293" s="73"/>
      <c r="H293" s="243"/>
      <c r="I293" s="111"/>
      <c r="K293" s="107"/>
    </row>
    <row r="294" spans="1:11" ht="25.5">
      <c r="A294" s="230"/>
      <c r="B294" s="114" t="s">
        <v>684</v>
      </c>
      <c r="C294" s="115" t="s">
        <v>1509</v>
      </c>
      <c r="D294" s="110">
        <f>+ROUND('Alimentazione CE Costi'!E344,2)</f>
        <v>0</v>
      </c>
      <c r="E294" s="110">
        <f>+ROUND('Alimentazione CE Costi'!H344,2)</f>
        <v>0</v>
      </c>
      <c r="F294" s="110">
        <f t="shared" si="108"/>
        <v>0</v>
      </c>
      <c r="G294" s="73"/>
      <c r="H294" s="243"/>
      <c r="I294" s="111"/>
      <c r="K294" s="107"/>
    </row>
    <row r="295" spans="1:11" ht="38.25">
      <c r="A295" s="230"/>
      <c r="B295" s="114" t="s">
        <v>685</v>
      </c>
      <c r="C295" s="115" t="s">
        <v>1510</v>
      </c>
      <c r="D295" s="110">
        <f>+ROUND('Alimentazione CE Costi'!E346+'Alimentazione CE Costi'!E347+'Alimentazione CE Costi'!E348+'Alimentazione CE Costi'!E349,2)</f>
        <v>0</v>
      </c>
      <c r="E295" s="110">
        <f>+ROUND('Alimentazione CE Costi'!H346+'Alimentazione CE Costi'!H347+'Alimentazione CE Costi'!H348+'Alimentazione CE Costi'!H349,2)</f>
        <v>0</v>
      </c>
      <c r="F295" s="110">
        <f t="shared" si="108"/>
        <v>0</v>
      </c>
      <c r="G295" s="73"/>
      <c r="H295" s="243"/>
      <c r="I295" s="111"/>
      <c r="K295" s="107"/>
    </row>
    <row r="296" spans="1:11" ht="51">
      <c r="A296" s="230" t="s">
        <v>1248</v>
      </c>
      <c r="B296" s="114" t="s">
        <v>689</v>
      </c>
      <c r="C296" s="115" t="s">
        <v>1511</v>
      </c>
      <c r="D296" s="110">
        <f>+ROUND('Alimentazione CE Costi'!E351+'Alimentazione CE Costi'!E352+'Alimentazione CE Costi'!E353+'Alimentazione CE Costi'!E354,2)</f>
        <v>0</v>
      </c>
      <c r="E296" s="110">
        <f>+ROUND('Alimentazione CE Costi'!H351+'Alimentazione CE Costi'!H352+'Alimentazione CE Costi'!H353+'Alimentazione CE Costi'!H354,2)</f>
        <v>0</v>
      </c>
      <c r="F296" s="110">
        <f t="shared" si="108"/>
        <v>0</v>
      </c>
      <c r="G296" s="73"/>
      <c r="H296" s="243"/>
      <c r="I296" s="111"/>
      <c r="K296" s="107"/>
    </row>
    <row r="297" spans="1:11" ht="25.5">
      <c r="A297" s="230"/>
      <c r="B297" s="114" t="s">
        <v>690</v>
      </c>
      <c r="C297" s="115" t="s">
        <v>1512</v>
      </c>
      <c r="D297" s="110">
        <f>+ROUND(SUM('Alimentazione CE Costi'!E356:E366),2)</f>
        <v>0</v>
      </c>
      <c r="E297" s="110">
        <f>+ROUND(SUM('Alimentazione CE Costi'!H356:H366),2)</f>
        <v>0</v>
      </c>
      <c r="F297" s="110">
        <f t="shared" si="108"/>
        <v>0</v>
      </c>
      <c r="G297" s="73"/>
      <c r="H297" s="243"/>
      <c r="I297" s="111"/>
      <c r="K297" s="107"/>
    </row>
    <row r="298" spans="1:11" ht="38.25">
      <c r="A298" s="230" t="s">
        <v>1248</v>
      </c>
      <c r="B298" s="114" t="s">
        <v>697</v>
      </c>
      <c r="C298" s="115" t="s">
        <v>1513</v>
      </c>
      <c r="D298" s="110">
        <f>+ROUND(SUM('Alimentazione CE Costi'!E368:E376),2)</f>
        <v>0</v>
      </c>
      <c r="E298" s="110">
        <f>+ROUND(SUM('Alimentazione CE Costi'!H368:H376),2)</f>
        <v>0</v>
      </c>
      <c r="F298" s="110">
        <f t="shared" si="108"/>
        <v>0</v>
      </c>
      <c r="G298" s="73"/>
      <c r="H298" s="243"/>
      <c r="I298" s="111"/>
      <c r="K298" s="107"/>
    </row>
    <row r="299" spans="1:11" ht="18.75">
      <c r="A299" s="230"/>
      <c r="B299" s="164" t="s">
        <v>698</v>
      </c>
      <c r="C299" s="165" t="s">
        <v>1514</v>
      </c>
      <c r="D299" s="152">
        <f t="shared" ref="D299" si="111">SUM(D300:D306)</f>
        <v>3121213</v>
      </c>
      <c r="E299" s="152">
        <f t="shared" ref="E299" si="112">SUM(E300:E306)</f>
        <v>9976773.2599999998</v>
      </c>
      <c r="F299" s="152">
        <f t="shared" si="108"/>
        <v>-6855560.2599999998</v>
      </c>
      <c r="G299" s="73" t="s">
        <v>1835</v>
      </c>
      <c r="H299" s="243"/>
      <c r="I299" s="111"/>
      <c r="K299" s="107"/>
    </row>
    <row r="300" spans="1:11" ht="18.75">
      <c r="A300" s="234"/>
      <c r="B300" s="114" t="s">
        <v>700</v>
      </c>
      <c r="C300" s="115" t="s">
        <v>1515</v>
      </c>
      <c r="D300" s="110">
        <f>+ROUND('Alimentazione CE Costi'!E379,2)</f>
        <v>2285800</v>
      </c>
      <c r="E300" s="110">
        <f>+ROUND('Alimentazione CE Costi'!H379,2)</f>
        <v>2910514.89</v>
      </c>
      <c r="F300" s="110">
        <f t="shared" si="108"/>
        <v>-624714.89000000013</v>
      </c>
      <c r="G300" s="73"/>
      <c r="H300" s="243"/>
      <c r="I300" s="111"/>
      <c r="K300" s="107"/>
    </row>
    <row r="301" spans="1:11" ht="18.75">
      <c r="A301" s="234"/>
      <c r="B301" s="114" t="s">
        <v>702</v>
      </c>
      <c r="C301" s="115" t="s">
        <v>1516</v>
      </c>
      <c r="D301" s="110">
        <f>+ROUND('Alimentazione CE Costi'!E381,2)</f>
        <v>0</v>
      </c>
      <c r="E301" s="110">
        <f>+ROUND('Alimentazione CE Costi'!H381,2)</f>
        <v>0</v>
      </c>
      <c r="F301" s="110">
        <f t="shared" si="108"/>
        <v>0</v>
      </c>
      <c r="G301" s="73"/>
      <c r="H301" s="243"/>
      <c r="I301" s="111"/>
      <c r="K301" s="107"/>
    </row>
    <row r="302" spans="1:11" ht="25.5">
      <c r="A302" s="230"/>
      <c r="B302" s="114" t="s">
        <v>704</v>
      </c>
      <c r="C302" s="115" t="s">
        <v>1517</v>
      </c>
      <c r="D302" s="110">
        <f>+ROUND('Alimentazione CE Costi'!E383,2)</f>
        <v>0</v>
      </c>
      <c r="E302" s="110">
        <f>+ROUND('Alimentazione CE Costi'!H383,2)</f>
        <v>0</v>
      </c>
      <c r="F302" s="110">
        <f t="shared" si="108"/>
        <v>0</v>
      </c>
      <c r="G302" s="73"/>
      <c r="H302" s="243"/>
      <c r="I302" s="111"/>
      <c r="K302" s="107"/>
    </row>
    <row r="303" spans="1:11" ht="18.75">
      <c r="A303" s="234"/>
      <c r="B303" s="114" t="s">
        <v>706</v>
      </c>
      <c r="C303" s="115" t="s">
        <v>1518</v>
      </c>
      <c r="D303" s="110">
        <f>+ROUND('Alimentazione CE Costi'!E385,2)</f>
        <v>0</v>
      </c>
      <c r="E303" s="110">
        <f>+ROUND('Alimentazione CE Costi'!H385,2)</f>
        <v>0</v>
      </c>
      <c r="F303" s="110">
        <f t="shared" si="108"/>
        <v>0</v>
      </c>
      <c r="G303" s="73"/>
      <c r="H303" s="243"/>
      <c r="I303" s="111"/>
      <c r="K303" s="107"/>
    </row>
    <row r="304" spans="1:11" ht="18.75">
      <c r="A304" s="234"/>
      <c r="B304" s="114" t="s">
        <v>708</v>
      </c>
      <c r="C304" s="115" t="s">
        <v>1519</v>
      </c>
      <c r="D304" s="110">
        <f>+ROUND(SUM('Alimentazione CE Costi'!E387:E396),2)</f>
        <v>108300</v>
      </c>
      <c r="E304" s="110">
        <f>+ROUND(SUM('Alimentazione CE Costi'!H387:H396),2)</f>
        <v>208734.2</v>
      </c>
      <c r="F304" s="110">
        <f t="shared" si="108"/>
        <v>-100434.20000000001</v>
      </c>
      <c r="G304" s="73"/>
      <c r="H304" s="243"/>
      <c r="I304" s="111"/>
      <c r="K304" s="107"/>
    </row>
    <row r="305" spans="1:11" ht="25.5">
      <c r="A305" s="234" t="s">
        <v>1248</v>
      </c>
      <c r="B305" s="114" t="s">
        <v>718</v>
      </c>
      <c r="C305" s="115" t="s">
        <v>1520</v>
      </c>
      <c r="D305" s="110">
        <f>+ROUND('Alimentazione CE Costi'!E398+'Alimentazione CE Costi'!E399,2)</f>
        <v>727113</v>
      </c>
      <c r="E305" s="110">
        <f>+ROUND('Alimentazione CE Costi'!H398+'Alimentazione CE Costi'!H399,2)</f>
        <v>6857524.1699999999</v>
      </c>
      <c r="F305" s="110">
        <f t="shared" si="108"/>
        <v>-6130411.1699999999</v>
      </c>
      <c r="G305" s="73"/>
      <c r="H305" s="243"/>
      <c r="I305" s="111"/>
      <c r="K305" s="107"/>
    </row>
    <row r="306" spans="1:11" ht="18.75">
      <c r="A306" s="230" t="s">
        <v>1248</v>
      </c>
      <c r="B306" s="114" t="s">
        <v>722</v>
      </c>
      <c r="C306" s="115" t="s">
        <v>1521</v>
      </c>
      <c r="D306" s="110">
        <f>+ROUND('Alimentazione CE Costi'!E401,2)</f>
        <v>0</v>
      </c>
      <c r="E306" s="110">
        <f>+ROUND('Alimentazione CE Costi'!H401,2)</f>
        <v>0</v>
      </c>
      <c r="F306" s="110">
        <f t="shared" si="108"/>
        <v>0</v>
      </c>
      <c r="G306" s="73"/>
      <c r="H306" s="243"/>
      <c r="I306" s="121"/>
      <c r="K306" s="107"/>
    </row>
    <row r="307" spans="1:11" ht="25.5">
      <c r="A307" s="230"/>
      <c r="B307" s="164" t="s">
        <v>723</v>
      </c>
      <c r="C307" s="165" t="s">
        <v>1522</v>
      </c>
      <c r="D307" s="152">
        <f t="shared" ref="D307" si="113">SUM(D308:D310,D317)</f>
        <v>2183159</v>
      </c>
      <c r="E307" s="152">
        <f t="shared" ref="E307" si="114">SUM(E308:E310,E317)</f>
        <v>1990921.8499999999</v>
      </c>
      <c r="F307" s="152">
        <f t="shared" si="108"/>
        <v>192237.15000000014</v>
      </c>
      <c r="G307" s="73" t="s">
        <v>1835</v>
      </c>
      <c r="H307" s="243"/>
      <c r="I307" s="111"/>
      <c r="K307" s="107"/>
    </row>
    <row r="308" spans="1:11" ht="25.5">
      <c r="A308" s="232" t="s">
        <v>1248</v>
      </c>
      <c r="B308" s="114" t="s">
        <v>725</v>
      </c>
      <c r="C308" s="115" t="s">
        <v>1523</v>
      </c>
      <c r="D308" s="110">
        <f>+ROUND('Alimentazione CE Costi'!E404,2)</f>
        <v>18063</v>
      </c>
      <c r="E308" s="110">
        <f>+ROUND('Alimentazione CE Costi'!H404,2)</f>
        <v>18063</v>
      </c>
      <c r="F308" s="110">
        <f t="shared" si="108"/>
        <v>0</v>
      </c>
      <c r="G308" s="350"/>
      <c r="H308" s="243"/>
      <c r="I308" s="111"/>
      <c r="K308" s="107"/>
    </row>
    <row r="309" spans="1:11" ht="25.5">
      <c r="A309" s="232"/>
      <c r="B309" s="114" t="s">
        <v>727</v>
      </c>
      <c r="C309" s="115" t="s">
        <v>1524</v>
      </c>
      <c r="D309" s="110">
        <f>+ROUND('Alimentazione CE Costi'!E406,2)</f>
        <v>0</v>
      </c>
      <c r="E309" s="110">
        <f>+ROUND('Alimentazione CE Costi'!H406,2)</f>
        <v>96947.15</v>
      </c>
      <c r="F309" s="110">
        <f t="shared" si="108"/>
        <v>-96947.15</v>
      </c>
      <c r="G309" s="350"/>
      <c r="H309" s="243"/>
      <c r="I309" s="111"/>
      <c r="K309" s="107"/>
    </row>
    <row r="310" spans="1:11" ht="25.5">
      <c r="A310" s="232"/>
      <c r="B310" s="156" t="s">
        <v>728</v>
      </c>
      <c r="C310" s="157" t="s">
        <v>1525</v>
      </c>
      <c r="D310" s="155">
        <f t="shared" ref="D310" si="115">SUM(D311:D316)</f>
        <v>2080000</v>
      </c>
      <c r="E310" s="155">
        <f t="shared" ref="E310" si="116">SUM(E311:E316)</f>
        <v>1790815.7</v>
      </c>
      <c r="F310" s="155">
        <f t="shared" si="108"/>
        <v>289184.30000000005</v>
      </c>
      <c r="G310" s="73" t="s">
        <v>1835</v>
      </c>
      <c r="H310" s="243"/>
      <c r="I310" s="111"/>
      <c r="K310" s="107"/>
    </row>
    <row r="311" spans="1:11" ht="25.5">
      <c r="A311" s="232"/>
      <c r="B311" s="116" t="s">
        <v>730</v>
      </c>
      <c r="C311" s="117" t="s">
        <v>1526</v>
      </c>
      <c r="D311" s="110">
        <f>+ROUND('Alimentazione CE Costi'!E409,2)</f>
        <v>0</v>
      </c>
      <c r="E311" s="110">
        <f>+ROUND('Alimentazione CE Costi'!H409,2)</f>
        <v>0</v>
      </c>
      <c r="F311" s="110">
        <f t="shared" si="108"/>
        <v>0</v>
      </c>
      <c r="G311" s="350"/>
      <c r="H311" s="243"/>
      <c r="I311" s="111"/>
      <c r="K311" s="107"/>
    </row>
    <row r="312" spans="1:11" ht="25.5">
      <c r="A312" s="232"/>
      <c r="B312" s="116" t="s">
        <v>731</v>
      </c>
      <c r="C312" s="117" t="s">
        <v>1527</v>
      </c>
      <c r="D312" s="110">
        <f>+ROUND('Alimentazione CE Costi'!E411+'Alimentazione CE Costi'!E413+'Alimentazione CE Costi'!E412,2)</f>
        <v>200000</v>
      </c>
      <c r="E312" s="110">
        <f>+ROUND('Alimentazione CE Costi'!H411+'Alimentazione CE Costi'!H413+'Alimentazione CE Costi'!H412,2)</f>
        <v>229760</v>
      </c>
      <c r="F312" s="110">
        <f t="shared" si="108"/>
        <v>-29760</v>
      </c>
      <c r="G312" s="350"/>
      <c r="H312" s="243"/>
      <c r="I312" s="111"/>
      <c r="K312" s="107"/>
    </row>
    <row r="313" spans="1:11" ht="25.5">
      <c r="A313" s="232"/>
      <c r="B313" s="116" t="s">
        <v>735</v>
      </c>
      <c r="C313" s="117" t="s">
        <v>1528</v>
      </c>
      <c r="D313" s="110">
        <f>+ROUND('Alimentazione CE Costi'!E415+'Alimentazione CE Costi'!E416+'Alimentazione CE Costi'!E417+'Alimentazione CE Costi'!E418,2)</f>
        <v>0</v>
      </c>
      <c r="E313" s="110">
        <f>+ROUND('Alimentazione CE Costi'!H415+'Alimentazione CE Costi'!H416+'Alimentazione CE Costi'!H417+'Alimentazione CE Costi'!H418,2)</f>
        <v>0</v>
      </c>
      <c r="F313" s="110">
        <f t="shared" si="108"/>
        <v>0</v>
      </c>
      <c r="G313" s="350"/>
      <c r="H313" s="243"/>
      <c r="I313" s="111"/>
      <c r="K313" s="107"/>
    </row>
    <row r="314" spans="1:11" ht="25.5">
      <c r="A314" s="232"/>
      <c r="B314" s="116" t="s">
        <v>740</v>
      </c>
      <c r="C314" s="117" t="s">
        <v>1529</v>
      </c>
      <c r="D314" s="110">
        <f>+ROUND(SUM('Alimentazione CE Costi'!E420:E425),2)</f>
        <v>0</v>
      </c>
      <c r="E314" s="110">
        <f>+ROUND(SUM('Alimentazione CE Costi'!H420:H425),2)</f>
        <v>0</v>
      </c>
      <c r="F314" s="110">
        <f t="shared" si="108"/>
        <v>0</v>
      </c>
      <c r="G314" s="350"/>
      <c r="H314" s="243"/>
      <c r="I314" s="111"/>
      <c r="K314" s="107"/>
    </row>
    <row r="315" spans="1:11" ht="18.75">
      <c r="A315" s="232"/>
      <c r="B315" s="116" t="s">
        <v>741</v>
      </c>
      <c r="C315" s="117" t="s">
        <v>1530</v>
      </c>
      <c r="D315" s="110">
        <f>+ROUND('Alimentazione CE Costi'!E427,2)</f>
        <v>0</v>
      </c>
      <c r="E315" s="110">
        <f>+ROUND('Alimentazione CE Costi'!H427,2)</f>
        <v>0</v>
      </c>
      <c r="F315" s="110">
        <f t="shared" si="108"/>
        <v>0</v>
      </c>
      <c r="G315" s="350"/>
      <c r="H315" s="243"/>
      <c r="I315" s="111"/>
      <c r="K315" s="107"/>
    </row>
    <row r="316" spans="1:11" ht="25.5">
      <c r="A316" s="232"/>
      <c r="B316" s="116" t="s">
        <v>742</v>
      </c>
      <c r="C316" s="117" t="s">
        <v>1531</v>
      </c>
      <c r="D316" s="110">
        <f>+ROUND(SUM('Alimentazione CE Costi'!E429:E437),2)</f>
        <v>1880000</v>
      </c>
      <c r="E316" s="110">
        <f>+ROUND(SUM('Alimentazione CE Costi'!H429:H437),2)</f>
        <v>1561055.7</v>
      </c>
      <c r="F316" s="110">
        <f t="shared" si="108"/>
        <v>318944.30000000005</v>
      </c>
      <c r="G316" s="350"/>
      <c r="H316" s="243"/>
      <c r="I316" s="111"/>
      <c r="K316" s="107"/>
    </row>
    <row r="317" spans="1:11" ht="25.5">
      <c r="A317" s="232"/>
      <c r="B317" s="156" t="s">
        <v>751</v>
      </c>
      <c r="C317" s="157" t="s">
        <v>1532</v>
      </c>
      <c r="D317" s="155">
        <f t="shared" ref="D317" si="117">SUM(D318:D320)</f>
        <v>85096</v>
      </c>
      <c r="E317" s="155">
        <f t="shared" ref="E317" si="118">SUM(E318:E320)</f>
        <v>85096</v>
      </c>
      <c r="F317" s="155">
        <f t="shared" si="108"/>
        <v>0</v>
      </c>
      <c r="G317" s="73" t="s">
        <v>1835</v>
      </c>
      <c r="H317" s="243"/>
      <c r="I317" s="111"/>
      <c r="K317" s="107"/>
    </row>
    <row r="318" spans="1:11" ht="25.5">
      <c r="A318" s="232" t="s">
        <v>1248</v>
      </c>
      <c r="B318" s="116" t="s">
        <v>753</v>
      </c>
      <c r="C318" s="117" t="s">
        <v>1533</v>
      </c>
      <c r="D318" s="110">
        <f>+ROUND('Alimentazione CE Costi'!E440,2)</f>
        <v>85096</v>
      </c>
      <c r="E318" s="110">
        <f>+ROUND('Alimentazione CE Costi'!H440,2)</f>
        <v>85096</v>
      </c>
      <c r="F318" s="110">
        <f t="shared" si="108"/>
        <v>0</v>
      </c>
      <c r="G318" s="350"/>
      <c r="H318" s="243"/>
      <c r="I318" s="111"/>
      <c r="K318" s="107"/>
    </row>
    <row r="319" spans="1:11" ht="25.5">
      <c r="A319" s="232"/>
      <c r="B319" s="116" t="s">
        <v>755</v>
      </c>
      <c r="C319" s="117" t="s">
        <v>1534</v>
      </c>
      <c r="D319" s="110">
        <f>+ROUND('Alimentazione CE Costi'!E442,2)</f>
        <v>0</v>
      </c>
      <c r="E319" s="110">
        <f>+ROUND('Alimentazione CE Costi'!H442,2)</f>
        <v>0</v>
      </c>
      <c r="F319" s="110">
        <f t="shared" si="108"/>
        <v>0</v>
      </c>
      <c r="G319" s="350"/>
      <c r="H319" s="243"/>
      <c r="I319" s="111"/>
      <c r="K319" s="107"/>
    </row>
    <row r="320" spans="1:11" ht="25.5">
      <c r="A320" s="232" t="s">
        <v>1297</v>
      </c>
      <c r="B320" s="116" t="s">
        <v>757</v>
      </c>
      <c r="C320" s="117" t="s">
        <v>1535</v>
      </c>
      <c r="D320" s="110">
        <f>+ROUND('Alimentazione CE Costi'!E444,2)</f>
        <v>0</v>
      </c>
      <c r="E320" s="110">
        <f>+ROUND('Alimentazione CE Costi'!H444,2)</f>
        <v>0</v>
      </c>
      <c r="F320" s="110">
        <f t="shared" si="108"/>
        <v>0</v>
      </c>
      <c r="G320" s="350"/>
      <c r="H320" s="243"/>
      <c r="I320" s="111"/>
      <c r="K320" s="107"/>
    </row>
    <row r="321" spans="1:11" ht="25.5">
      <c r="A321" s="232"/>
      <c r="B321" s="164" t="s">
        <v>758</v>
      </c>
      <c r="C321" s="165" t="s">
        <v>1536</v>
      </c>
      <c r="D321" s="152">
        <f t="shared" ref="D321" si="119">SUM(D322:D328)</f>
        <v>3000000</v>
      </c>
      <c r="E321" s="152">
        <f t="shared" ref="E321" si="120">SUM(E322:E328)</f>
        <v>2818249.28</v>
      </c>
      <c r="F321" s="152">
        <f t="shared" si="108"/>
        <v>181750.7200000002</v>
      </c>
      <c r="G321" s="73" t="s">
        <v>1835</v>
      </c>
      <c r="H321" s="243"/>
      <c r="I321" s="111"/>
      <c r="K321" s="107"/>
    </row>
    <row r="322" spans="1:11" ht="38.25">
      <c r="A322" s="236" t="s">
        <v>1248</v>
      </c>
      <c r="B322" s="114" t="s">
        <v>760</v>
      </c>
      <c r="C322" s="115" t="s">
        <v>1537</v>
      </c>
      <c r="D322" s="110">
        <f>+ROUND('Alimentazione CE Costi'!E447,2)</f>
        <v>0</v>
      </c>
      <c r="E322" s="110">
        <f>+ROUND('Alimentazione CE Costi'!H447,2)</f>
        <v>0</v>
      </c>
      <c r="F322" s="110">
        <f t="shared" si="108"/>
        <v>0</v>
      </c>
      <c r="G322" s="350"/>
      <c r="H322" s="243"/>
      <c r="I322" s="111"/>
      <c r="K322" s="107"/>
    </row>
    <row r="323" spans="1:11" ht="25.5">
      <c r="A323" s="232"/>
      <c r="B323" s="114" t="s">
        <v>762</v>
      </c>
      <c r="C323" s="115" t="s">
        <v>1538</v>
      </c>
      <c r="D323" s="110">
        <f>+ROUND('Alimentazione CE Costi'!E449,2)</f>
        <v>0</v>
      </c>
      <c r="E323" s="110">
        <f>+ROUND('Alimentazione CE Costi'!H449,2)</f>
        <v>0</v>
      </c>
      <c r="F323" s="110">
        <f t="shared" si="108"/>
        <v>0</v>
      </c>
      <c r="G323" s="350"/>
      <c r="H323" s="243"/>
      <c r="I323" s="111"/>
      <c r="K323" s="107"/>
    </row>
    <row r="324" spans="1:11" ht="25.5">
      <c r="A324" s="232" t="s">
        <v>1297</v>
      </c>
      <c r="B324" s="114" t="s">
        <v>764</v>
      </c>
      <c r="C324" s="115" t="s">
        <v>1539</v>
      </c>
      <c r="D324" s="110">
        <f>+ROUND('Alimentazione CE Costi'!E451,2)</f>
        <v>0</v>
      </c>
      <c r="E324" s="110">
        <f>+ROUND('Alimentazione CE Costi'!H451,2)</f>
        <v>219220</v>
      </c>
      <c r="F324" s="110">
        <f t="shared" si="108"/>
        <v>-219220</v>
      </c>
      <c r="G324" s="350"/>
      <c r="H324" s="243"/>
      <c r="I324" s="111"/>
      <c r="K324" s="107"/>
    </row>
    <row r="325" spans="1:11" ht="18.75">
      <c r="A325" s="236"/>
      <c r="B325" s="114" t="s">
        <v>766</v>
      </c>
      <c r="C325" s="115" t="s">
        <v>1540</v>
      </c>
      <c r="D325" s="110">
        <f>+ROUND('Alimentazione CE Costi'!E453+'Alimentazione CE Costi'!E454+'Alimentazione CE Costi'!E456+'Alimentazione CE Costi'!E455,2)</f>
        <v>3000000</v>
      </c>
      <c r="E325" s="110">
        <f>+ROUND('Alimentazione CE Costi'!H453+'Alimentazione CE Costi'!H454+'Alimentazione CE Costi'!H456+'Alimentazione CE Costi'!H455,2)</f>
        <v>2599029.2799999998</v>
      </c>
      <c r="F325" s="110">
        <f t="shared" si="108"/>
        <v>400970.7200000002</v>
      </c>
      <c r="G325" s="350"/>
      <c r="H325" s="243"/>
      <c r="I325" s="111"/>
      <c r="K325" s="107"/>
    </row>
    <row r="326" spans="1:11" ht="25.5">
      <c r="A326" s="234"/>
      <c r="B326" s="114" t="s">
        <v>769</v>
      </c>
      <c r="C326" s="115" t="s">
        <v>1541</v>
      </c>
      <c r="D326" s="110">
        <f>+ROUND('Alimentazione CE Costi'!E458,2)</f>
        <v>0</v>
      </c>
      <c r="E326" s="110">
        <f>+ROUND('Alimentazione CE Costi'!H458,2)</f>
        <v>0</v>
      </c>
      <c r="F326" s="110">
        <f t="shared" si="108"/>
        <v>0</v>
      </c>
      <c r="G326" s="73"/>
      <c r="H326" s="243"/>
      <c r="I326" s="111"/>
      <c r="K326" s="107"/>
    </row>
    <row r="327" spans="1:11" ht="25.5">
      <c r="A327" s="234" t="s">
        <v>1248</v>
      </c>
      <c r="B327" s="114" t="s">
        <v>771</v>
      </c>
      <c r="C327" s="115" t="s">
        <v>1542</v>
      </c>
      <c r="D327" s="110">
        <f>+ROUND('Alimentazione CE Costi'!E460,2)</f>
        <v>0</v>
      </c>
      <c r="E327" s="110">
        <f>+ROUND('Alimentazione CE Costi'!H460,2)</f>
        <v>0</v>
      </c>
      <c r="F327" s="110">
        <f t="shared" si="108"/>
        <v>0</v>
      </c>
      <c r="G327" s="73"/>
      <c r="H327" s="243"/>
      <c r="I327" s="111"/>
      <c r="K327" s="107"/>
    </row>
    <row r="328" spans="1:11" ht="25.5">
      <c r="A328" s="234" t="s">
        <v>1297</v>
      </c>
      <c r="B328" s="114" t="s">
        <v>773</v>
      </c>
      <c r="C328" s="115" t="s">
        <v>1543</v>
      </c>
      <c r="D328" s="110">
        <f>+ROUND('Alimentazione CE Costi'!E462,2)</f>
        <v>0</v>
      </c>
      <c r="E328" s="110">
        <f>+ROUND('Alimentazione CE Costi'!H462,2)</f>
        <v>0</v>
      </c>
      <c r="F328" s="110">
        <f t="shared" si="108"/>
        <v>0</v>
      </c>
      <c r="G328" s="73"/>
      <c r="H328" s="243"/>
      <c r="I328" s="111"/>
      <c r="K328" s="107"/>
    </row>
    <row r="329" spans="1:11" ht="25.5">
      <c r="A329" s="237" t="s">
        <v>1293</v>
      </c>
      <c r="B329" s="112" t="s">
        <v>774</v>
      </c>
      <c r="C329" s="113" t="s">
        <v>1544</v>
      </c>
      <c r="D329" s="110">
        <f>+ROUND('Alimentazione CE Costi'!E464,2)</f>
        <v>0</v>
      </c>
      <c r="E329" s="110">
        <f>+ROUND('Alimentazione CE Costi'!H464,2)</f>
        <v>0</v>
      </c>
      <c r="F329" s="110">
        <f t="shared" si="108"/>
        <v>0</v>
      </c>
      <c r="G329" s="73"/>
      <c r="H329" s="243"/>
      <c r="I329" s="111"/>
      <c r="K329" s="107"/>
    </row>
    <row r="330" spans="1:11" ht="18.75">
      <c r="A330" s="234"/>
      <c r="B330" s="139" t="s">
        <v>776</v>
      </c>
      <c r="C330" s="140" t="s">
        <v>1545</v>
      </c>
      <c r="D330" s="138">
        <f t="shared" ref="D330" si="121">+D331+D351+D365</f>
        <v>17956535.460000001</v>
      </c>
      <c r="E330" s="138">
        <f t="shared" ref="E330" si="122">+E331+E351+E365</f>
        <v>19108266.440000001</v>
      </c>
      <c r="F330" s="138">
        <f t="shared" si="108"/>
        <v>-1151730.9800000004</v>
      </c>
      <c r="G330" s="73" t="s">
        <v>1835</v>
      </c>
      <c r="H330" s="243"/>
      <c r="I330" s="111"/>
      <c r="K330" s="107"/>
    </row>
    <row r="331" spans="1:11" ht="18.75">
      <c r="A331" s="230"/>
      <c r="B331" s="164" t="s">
        <v>777</v>
      </c>
      <c r="C331" s="165" t="s">
        <v>1546</v>
      </c>
      <c r="D331" s="152">
        <f t="shared" ref="D331" si="123">+D332+D333+D334+D337+D338+D339+D340+D341+D342+D343+D344+D347</f>
        <v>17654535.460000001</v>
      </c>
      <c r="E331" s="152">
        <f t="shared" ref="E331" si="124">+E332+E333+E334+E337+E338+E339+E340+E341+E342+E343+E344+E347</f>
        <v>18855764.050000001</v>
      </c>
      <c r="F331" s="152">
        <f t="shared" si="108"/>
        <v>-1201228.5899999999</v>
      </c>
      <c r="G331" s="73" t="s">
        <v>1835</v>
      </c>
      <c r="H331" s="243"/>
      <c r="I331" s="111"/>
      <c r="K331" s="107"/>
    </row>
    <row r="332" spans="1:11" ht="18.75">
      <c r="A332" s="230"/>
      <c r="B332" s="114" t="s">
        <v>779</v>
      </c>
      <c r="C332" s="115" t="s">
        <v>1547</v>
      </c>
      <c r="D332" s="110">
        <f>+ROUND('Alimentazione CE Costi'!E468,2)</f>
        <v>15000</v>
      </c>
      <c r="E332" s="110">
        <f>+ROUND('Alimentazione CE Costi'!H468,2)</f>
        <v>5797.44</v>
      </c>
      <c r="F332" s="110">
        <f t="shared" si="108"/>
        <v>9202.5600000000013</v>
      </c>
      <c r="G332" s="73"/>
      <c r="H332" s="243"/>
      <c r="I332" s="111"/>
      <c r="K332" s="107"/>
    </row>
    <row r="333" spans="1:11" ht="18.75">
      <c r="A333" s="230"/>
      <c r="B333" s="114" t="s">
        <v>781</v>
      </c>
      <c r="C333" s="115" t="s">
        <v>1548</v>
      </c>
      <c r="D333" s="110">
        <f>+ROUND('Alimentazione CE Costi'!E470,2)</f>
        <v>50000</v>
      </c>
      <c r="E333" s="110">
        <f>+ROUND('Alimentazione CE Costi'!H470,2)</f>
        <v>50169.279999999999</v>
      </c>
      <c r="F333" s="110">
        <f t="shared" si="108"/>
        <v>-169.27999999999884</v>
      </c>
      <c r="G333" s="73"/>
      <c r="H333" s="243"/>
      <c r="I333" s="111"/>
      <c r="K333" s="107"/>
    </row>
    <row r="334" spans="1:11" ht="18.75">
      <c r="A334" s="230"/>
      <c r="B334" s="156" t="s">
        <v>782</v>
      </c>
      <c r="C334" s="157" t="s">
        <v>1549</v>
      </c>
      <c r="D334" s="155">
        <f t="shared" ref="D334" si="125">+D335+D336</f>
        <v>125000</v>
      </c>
      <c r="E334" s="155">
        <f t="shared" ref="E334" si="126">+E335+E336</f>
        <v>121036</v>
      </c>
      <c r="F334" s="155">
        <f t="shared" si="108"/>
        <v>3964</v>
      </c>
      <c r="G334" s="73" t="s">
        <v>1835</v>
      </c>
      <c r="H334" s="243"/>
      <c r="I334" s="111"/>
      <c r="K334" s="107"/>
    </row>
    <row r="335" spans="1:11" ht="18.75">
      <c r="A335" s="230"/>
      <c r="B335" s="114" t="s">
        <v>784</v>
      </c>
      <c r="C335" s="115" t="s">
        <v>1550</v>
      </c>
      <c r="D335" s="110">
        <f>+ROUND('Alimentazione CE Costi'!E473,2)</f>
        <v>125000</v>
      </c>
      <c r="E335" s="110">
        <f>+ROUND('Alimentazione CE Costi'!H473,2)</f>
        <v>121036</v>
      </c>
      <c r="F335" s="110">
        <f t="shared" si="108"/>
        <v>3964</v>
      </c>
      <c r="G335" s="73"/>
      <c r="H335" s="243"/>
      <c r="I335" s="111"/>
      <c r="K335" s="107"/>
    </row>
    <row r="336" spans="1:11" ht="18.75">
      <c r="A336" s="230"/>
      <c r="B336" s="114" t="s">
        <v>786</v>
      </c>
      <c r="C336" s="115" t="s">
        <v>1551</v>
      </c>
      <c r="D336" s="110">
        <f>+ROUND('Alimentazione CE Costi'!E475,2)</f>
        <v>0</v>
      </c>
      <c r="E336" s="110">
        <f>+ROUND('Alimentazione CE Costi'!H475,2)</f>
        <v>0</v>
      </c>
      <c r="F336" s="110">
        <f t="shared" si="108"/>
        <v>0</v>
      </c>
      <c r="G336" s="73"/>
      <c r="H336" s="243"/>
      <c r="I336" s="111"/>
      <c r="K336" s="107"/>
    </row>
    <row r="337" spans="1:11" ht="18.75">
      <c r="A337" s="230"/>
      <c r="B337" s="114" t="s">
        <v>788</v>
      </c>
      <c r="C337" s="115" t="s">
        <v>1552</v>
      </c>
      <c r="D337" s="110">
        <f>+ROUND('Alimentazione CE Costi'!E477,2)</f>
        <v>0</v>
      </c>
      <c r="E337" s="110">
        <f>+ROUND('Alimentazione CE Costi'!H477,2)</f>
        <v>0</v>
      </c>
      <c r="F337" s="110">
        <f t="shared" si="108"/>
        <v>0</v>
      </c>
      <c r="G337" s="73"/>
      <c r="H337" s="243"/>
      <c r="I337" s="111"/>
      <c r="K337" s="107"/>
    </row>
    <row r="338" spans="1:11" ht="18.75">
      <c r="A338" s="230"/>
      <c r="B338" s="114" t="s">
        <v>789</v>
      </c>
      <c r="C338" s="115" t="s">
        <v>1553</v>
      </c>
      <c r="D338" s="110">
        <f>+ROUND('Alimentazione CE Costi'!E479+'Alimentazione CE Costi'!E480+'Alimentazione CE Costi'!E481,2)</f>
        <v>527711.17000000004</v>
      </c>
      <c r="E338" s="110">
        <f>+ROUND('Alimentazione CE Costi'!H479+'Alimentazione CE Costi'!H480+'Alimentazione CE Costi'!H481,2)</f>
        <v>61253.599999999999</v>
      </c>
      <c r="F338" s="110">
        <f t="shared" si="108"/>
        <v>466457.57000000007</v>
      </c>
      <c r="G338" s="73"/>
      <c r="H338" s="243"/>
      <c r="I338" s="111"/>
      <c r="K338" s="107"/>
    </row>
    <row r="339" spans="1:11" ht="18.75">
      <c r="A339" s="230"/>
      <c r="B339" s="114" t="s">
        <v>794</v>
      </c>
      <c r="C339" s="115" t="s">
        <v>1554</v>
      </c>
      <c r="D339" s="110">
        <f>+ROUND('Alimentazione CE Costi'!E483,2)</f>
        <v>5000</v>
      </c>
      <c r="E339" s="110">
        <f>+ROUND('Alimentazione CE Costi'!H483,2)</f>
        <v>2281.0700000000002</v>
      </c>
      <c r="F339" s="110">
        <f t="shared" si="108"/>
        <v>2718.93</v>
      </c>
      <c r="G339" s="73"/>
      <c r="H339" s="243"/>
      <c r="I339" s="111"/>
      <c r="K339" s="107"/>
    </row>
    <row r="340" spans="1:11" ht="18.75">
      <c r="A340" s="230"/>
      <c r="B340" s="114" t="s">
        <v>796</v>
      </c>
      <c r="C340" s="115" t="s">
        <v>1555</v>
      </c>
      <c r="D340" s="110">
        <f>+ROUND('Alimentazione CE Costi'!E485,2)</f>
        <v>100000</v>
      </c>
      <c r="E340" s="110">
        <f>+ROUND('Alimentazione CE Costi'!H485,2)</f>
        <v>50733.78</v>
      </c>
      <c r="F340" s="110">
        <f t="shared" si="108"/>
        <v>49266.22</v>
      </c>
      <c r="G340" s="73"/>
      <c r="H340" s="243"/>
      <c r="I340" s="111"/>
      <c r="K340" s="107"/>
    </row>
    <row r="341" spans="1:11" ht="18.75">
      <c r="A341" s="230"/>
      <c r="B341" s="114" t="s">
        <v>797</v>
      </c>
      <c r="C341" s="115" t="s">
        <v>1556</v>
      </c>
      <c r="D341" s="110">
        <f>+ROUND('Alimentazione CE Costi'!E487+'Alimentazione CE Costi'!E488,2)</f>
        <v>14846</v>
      </c>
      <c r="E341" s="110">
        <f>+ROUND('Alimentazione CE Costi'!H487+'Alimentazione CE Costi'!H488,2)</f>
        <v>95025.600000000006</v>
      </c>
      <c r="F341" s="110">
        <f t="shared" si="108"/>
        <v>-80179.600000000006</v>
      </c>
      <c r="G341" s="73"/>
      <c r="H341" s="243"/>
      <c r="I341" s="111"/>
      <c r="K341" s="107"/>
    </row>
    <row r="342" spans="1:11" ht="18.75">
      <c r="A342" s="230"/>
      <c r="B342" s="114" t="s">
        <v>801</v>
      </c>
      <c r="C342" s="115" t="s">
        <v>1557</v>
      </c>
      <c r="D342" s="110">
        <f>+ROUND('Alimentazione CE Costi'!E490,2)</f>
        <v>20000</v>
      </c>
      <c r="E342" s="110">
        <f>+ROUND('Alimentazione CE Costi'!H490,2)</f>
        <v>15417.04</v>
      </c>
      <c r="F342" s="110">
        <f t="shared" si="108"/>
        <v>4582.9599999999991</v>
      </c>
      <c r="G342" s="73"/>
      <c r="H342" s="243"/>
      <c r="I342" s="111"/>
      <c r="K342" s="107"/>
    </row>
    <row r="343" spans="1:11" ht="18.75">
      <c r="A343" s="230"/>
      <c r="B343" s="114" t="s">
        <v>803</v>
      </c>
      <c r="C343" s="115" t="s">
        <v>1558</v>
      </c>
      <c r="D343" s="110">
        <f>+ROUND('Alimentazione CE Costi'!E492+'Alimentazione CE Costi'!E493+'Alimentazione CE Costi'!E494+'Alimentazione CE Costi'!E495+'Alimentazione CE Costi'!E496,2)</f>
        <v>285000</v>
      </c>
      <c r="E343" s="110">
        <f>+ROUND('Alimentazione CE Costi'!H492+'Alimentazione CE Costi'!H493+'Alimentazione CE Costi'!H494+'Alimentazione CE Costi'!H495+'Alimentazione CE Costi'!H496,2)</f>
        <v>269301.92</v>
      </c>
      <c r="F343" s="110">
        <f t="shared" si="108"/>
        <v>15698.080000000016</v>
      </c>
      <c r="G343" s="73"/>
      <c r="H343" s="243"/>
      <c r="I343" s="111"/>
      <c r="K343" s="107"/>
    </row>
    <row r="344" spans="1:11" ht="18.75">
      <c r="A344" s="234"/>
      <c r="B344" s="156" t="s">
        <v>808</v>
      </c>
      <c r="C344" s="157" t="s">
        <v>1559</v>
      </c>
      <c r="D344" s="155">
        <f t="shared" ref="D344" si="127">+D345+D346</f>
        <v>4125000</v>
      </c>
      <c r="E344" s="155">
        <f t="shared" ref="E344" si="128">+E345+E346</f>
        <v>3938254.48</v>
      </c>
      <c r="F344" s="155">
        <f t="shared" si="108"/>
        <v>186745.52000000002</v>
      </c>
      <c r="G344" s="73" t="s">
        <v>1835</v>
      </c>
      <c r="H344" s="243"/>
      <c r="I344" s="111"/>
      <c r="K344" s="107"/>
    </row>
    <row r="345" spans="1:11" ht="18.75">
      <c r="A345" s="234"/>
      <c r="B345" s="116" t="s">
        <v>809</v>
      </c>
      <c r="C345" s="117" t="s">
        <v>1560</v>
      </c>
      <c r="D345" s="110">
        <f>+ROUND('Alimentazione CE Costi'!E499,2)</f>
        <v>4100000</v>
      </c>
      <c r="E345" s="110">
        <f>+ROUND('Alimentazione CE Costi'!H499,2)</f>
        <v>3920000</v>
      </c>
      <c r="F345" s="110">
        <f t="shared" si="108"/>
        <v>180000</v>
      </c>
      <c r="G345" s="73"/>
      <c r="H345" s="243"/>
      <c r="I345" s="121"/>
      <c r="K345" s="107"/>
    </row>
    <row r="346" spans="1:11" ht="25.5">
      <c r="A346" s="234"/>
      <c r="B346" s="116" t="s">
        <v>811</v>
      </c>
      <c r="C346" s="117" t="s">
        <v>1561</v>
      </c>
      <c r="D346" s="110">
        <f>+ROUND('Alimentazione CE Costi'!E501,2)</f>
        <v>25000</v>
      </c>
      <c r="E346" s="110">
        <f>+ROUND('Alimentazione CE Costi'!H501,2)</f>
        <v>18254.48</v>
      </c>
      <c r="F346" s="110">
        <f t="shared" si="108"/>
        <v>6745.52</v>
      </c>
      <c r="G346" s="73"/>
      <c r="H346" s="243"/>
      <c r="I346" s="111"/>
      <c r="K346" s="107"/>
    </row>
    <row r="347" spans="1:11" ht="18.75">
      <c r="A347" s="234"/>
      <c r="B347" s="156" t="s">
        <v>812</v>
      </c>
      <c r="C347" s="157" t="s">
        <v>1562</v>
      </c>
      <c r="D347" s="155">
        <f t="shared" ref="D347" si="129">+D348+D349+D350</f>
        <v>12386978.289999999</v>
      </c>
      <c r="E347" s="155">
        <f t="shared" ref="E347" si="130">+E348+E349+E350</f>
        <v>14246493.84</v>
      </c>
      <c r="F347" s="155">
        <f t="shared" ref="F347:F410" si="131">+D347-E347</f>
        <v>-1859515.5500000007</v>
      </c>
      <c r="G347" s="73" t="s">
        <v>1835</v>
      </c>
      <c r="H347" s="243"/>
      <c r="I347" s="111"/>
      <c r="K347" s="107"/>
    </row>
    <row r="348" spans="1:11" ht="25.5">
      <c r="A348" s="234" t="s">
        <v>1248</v>
      </c>
      <c r="B348" s="116" t="s">
        <v>814</v>
      </c>
      <c r="C348" s="117" t="s">
        <v>1563</v>
      </c>
      <c r="D348" s="110">
        <f>+ROUND('Alimentazione CE Costi'!E504,2)</f>
        <v>0</v>
      </c>
      <c r="E348" s="110">
        <f>+ROUND('Alimentazione CE Costi'!H504,2)</f>
        <v>0</v>
      </c>
      <c r="F348" s="110">
        <f t="shared" si="131"/>
        <v>0</v>
      </c>
      <c r="G348" s="73"/>
      <c r="H348" s="243"/>
      <c r="I348" s="111"/>
      <c r="K348" s="107"/>
    </row>
    <row r="349" spans="1:11" ht="25.5">
      <c r="A349" s="230"/>
      <c r="B349" s="116" t="s">
        <v>815</v>
      </c>
      <c r="C349" s="117" t="s">
        <v>1564</v>
      </c>
      <c r="D349" s="110">
        <f>+ROUND('Alimentazione CE Costi'!E506+'Alimentazione CE Costi'!E507,2)</f>
        <v>10000</v>
      </c>
      <c r="E349" s="110">
        <f>+ROUND('Alimentazione CE Costi'!H506+'Alimentazione CE Costi'!H507,2)</f>
        <v>182114</v>
      </c>
      <c r="F349" s="110">
        <f t="shared" si="131"/>
        <v>-172114</v>
      </c>
      <c r="G349" s="73"/>
      <c r="H349" s="243"/>
      <c r="I349" s="111"/>
      <c r="K349" s="107"/>
    </row>
    <row r="350" spans="1:11" ht="18.75">
      <c r="A350" s="234"/>
      <c r="B350" s="116" t="s">
        <v>819</v>
      </c>
      <c r="C350" s="117" t="s">
        <v>1565</v>
      </c>
      <c r="D350" s="110">
        <f>+ROUND(SUM('Alimentazione CE Costi'!E509:E523),2)+0.01</f>
        <v>12376978.289999999</v>
      </c>
      <c r="E350" s="110">
        <f>+ROUND(SUM('Alimentazione CE Costi'!H509:H523),2)</f>
        <v>14064379.84</v>
      </c>
      <c r="F350" s="110">
        <f t="shared" si="131"/>
        <v>-1687401.5500000007</v>
      </c>
      <c r="G350" s="73"/>
      <c r="H350" s="243"/>
      <c r="I350" s="111"/>
      <c r="K350" s="107"/>
    </row>
    <row r="351" spans="1:11" ht="25.5">
      <c r="A351" s="230"/>
      <c r="B351" s="164" t="s">
        <v>834</v>
      </c>
      <c r="C351" s="165" t="s">
        <v>1566</v>
      </c>
      <c r="D351" s="152">
        <f t="shared" ref="D351" si="132">+D352+D353+D354+D361</f>
        <v>202000</v>
      </c>
      <c r="E351" s="152">
        <f t="shared" ref="E351" si="133">+E352+E353+E354+E361</f>
        <v>222502.39</v>
      </c>
      <c r="F351" s="152">
        <f t="shared" si="131"/>
        <v>-20502.390000000014</v>
      </c>
      <c r="G351" s="73" t="s">
        <v>1835</v>
      </c>
      <c r="H351" s="243"/>
      <c r="I351" s="111"/>
      <c r="K351" s="107"/>
    </row>
    <row r="352" spans="1:11" ht="25.5">
      <c r="A352" s="230" t="s">
        <v>1248</v>
      </c>
      <c r="B352" s="114" t="s">
        <v>836</v>
      </c>
      <c r="C352" s="115" t="s">
        <v>1567</v>
      </c>
      <c r="D352" s="110">
        <f>+ROUND('Alimentazione CE Costi'!E526,2)</f>
        <v>35000</v>
      </c>
      <c r="E352" s="110">
        <f>+ROUND('Alimentazione CE Costi'!H526,2)</f>
        <v>35000</v>
      </c>
      <c r="F352" s="110">
        <f t="shared" si="131"/>
        <v>0</v>
      </c>
      <c r="G352" s="73"/>
      <c r="H352" s="243"/>
      <c r="I352" s="111"/>
      <c r="K352" s="107"/>
    </row>
    <row r="353" spans="1:11" ht="25.5">
      <c r="A353" s="230"/>
      <c r="B353" s="114" t="s">
        <v>838</v>
      </c>
      <c r="C353" s="115" t="s">
        <v>1568</v>
      </c>
      <c r="D353" s="110">
        <f>+ROUND('Alimentazione CE Costi'!E528,2)</f>
        <v>0</v>
      </c>
      <c r="E353" s="110">
        <f>+ROUND('Alimentazione CE Costi'!H528,2)</f>
        <v>0</v>
      </c>
      <c r="F353" s="110">
        <f t="shared" si="131"/>
        <v>0</v>
      </c>
      <c r="G353" s="73"/>
      <c r="H353" s="243"/>
      <c r="I353" s="111"/>
      <c r="K353" s="107"/>
    </row>
    <row r="354" spans="1:11" ht="25.5">
      <c r="A354" s="230"/>
      <c r="B354" s="156" t="s">
        <v>839</v>
      </c>
      <c r="C354" s="157" t="s">
        <v>1569</v>
      </c>
      <c r="D354" s="155">
        <f t="shared" ref="D354" si="134">SUM(D355:D360)</f>
        <v>167000</v>
      </c>
      <c r="E354" s="155">
        <f t="shared" ref="E354" si="135">SUM(E355:E360)</f>
        <v>187502.39</v>
      </c>
      <c r="F354" s="155">
        <f t="shared" si="131"/>
        <v>-20502.390000000014</v>
      </c>
      <c r="G354" s="73" t="s">
        <v>1835</v>
      </c>
      <c r="H354" s="243"/>
      <c r="I354" s="111"/>
      <c r="K354" s="107"/>
    </row>
    <row r="355" spans="1:11" ht="18.75">
      <c r="A355" s="230"/>
      <c r="B355" s="116" t="s">
        <v>840</v>
      </c>
      <c r="C355" s="117" t="s">
        <v>1570</v>
      </c>
      <c r="D355" s="110">
        <f>+ROUND(SUM('Alimentazione CE Costi'!E531:E535),2)</f>
        <v>50000</v>
      </c>
      <c r="E355" s="110">
        <f>+ROUND(SUM('Alimentazione CE Costi'!H531:H535),2)</f>
        <v>9600</v>
      </c>
      <c r="F355" s="110">
        <f t="shared" si="131"/>
        <v>40400</v>
      </c>
      <c r="G355" s="73"/>
      <c r="H355" s="243"/>
      <c r="I355" s="111"/>
      <c r="K355" s="107"/>
    </row>
    <row r="356" spans="1:11" ht="25.5">
      <c r="A356" s="230"/>
      <c r="B356" s="116" t="s">
        <v>847</v>
      </c>
      <c r="C356" s="117" t="s">
        <v>1571</v>
      </c>
      <c r="D356" s="110">
        <f>+ROUND('Alimentazione CE Costi'!E537,2)</f>
        <v>0</v>
      </c>
      <c r="E356" s="110">
        <f>+ROUND('Alimentazione CE Costi'!H537,2)</f>
        <v>0</v>
      </c>
      <c r="F356" s="110">
        <f t="shared" si="131"/>
        <v>0</v>
      </c>
      <c r="G356" s="73"/>
      <c r="H356" s="243"/>
      <c r="I356" s="111"/>
      <c r="K356" s="107"/>
    </row>
    <row r="357" spans="1:11" ht="25.5">
      <c r="A357" s="230"/>
      <c r="B357" s="116" t="s">
        <v>848</v>
      </c>
      <c r="C357" s="117" t="s">
        <v>1572</v>
      </c>
      <c r="D357" s="110">
        <f>+ROUND('Alimentazione CE Costi'!E539,2)</f>
        <v>0</v>
      </c>
      <c r="E357" s="110">
        <f>+ROUND('Alimentazione CE Costi'!H539,2)</f>
        <v>0</v>
      </c>
      <c r="F357" s="110">
        <f t="shared" si="131"/>
        <v>0</v>
      </c>
      <c r="G357" s="73"/>
      <c r="H357" s="243"/>
      <c r="I357" s="111"/>
      <c r="K357" s="107"/>
    </row>
    <row r="358" spans="1:11" ht="18.75">
      <c r="A358" s="230"/>
      <c r="B358" s="116" t="s">
        <v>849</v>
      </c>
      <c r="C358" s="117" t="s">
        <v>1573</v>
      </c>
      <c r="D358" s="110">
        <f>+ROUND('Alimentazione CE Costi'!E541,2)</f>
        <v>17500</v>
      </c>
      <c r="E358" s="110">
        <f>+ROUND('Alimentazione CE Costi'!H541,2)</f>
        <v>103852.49</v>
      </c>
      <c r="F358" s="110">
        <f t="shared" si="131"/>
        <v>-86352.49</v>
      </c>
      <c r="G358" s="73"/>
      <c r="H358" s="243"/>
      <c r="I358" s="111"/>
      <c r="K358" s="107"/>
    </row>
    <row r="359" spans="1:11" ht="25.5">
      <c r="A359" s="230"/>
      <c r="B359" s="116" t="s">
        <v>850</v>
      </c>
      <c r="C359" s="117" t="s">
        <v>1574</v>
      </c>
      <c r="D359" s="120">
        <f>+ROUND('Alimentazione CE Costi'!E543+'Alimentazione CE Costi'!E544+'Alimentazione CE Costi'!E545+'Alimentazione CE Costi'!E546+'Alimentazione CE Costi'!E547,2)</f>
        <v>99500</v>
      </c>
      <c r="E359" s="120">
        <f>+ROUND('Alimentazione CE Costi'!H543+'Alimentazione CE Costi'!H544+'Alimentazione CE Costi'!H545+'Alimentazione CE Costi'!H546+'Alimentazione CE Costi'!H547,2)</f>
        <v>74049.899999999994</v>
      </c>
      <c r="F359" s="120">
        <f t="shared" si="131"/>
        <v>25450.100000000006</v>
      </c>
      <c r="G359" s="73"/>
      <c r="H359" s="243"/>
      <c r="I359" s="111"/>
      <c r="K359" s="107"/>
    </row>
    <row r="360" spans="1:11" ht="51">
      <c r="A360" s="230"/>
      <c r="B360" s="116" t="s">
        <v>855</v>
      </c>
      <c r="C360" s="117" t="s">
        <v>1575</v>
      </c>
      <c r="D360" s="110">
        <f>+ROUND('Alimentazione CE Costi'!E549,2)</f>
        <v>0</v>
      </c>
      <c r="E360" s="110">
        <f>+ROUND('Alimentazione CE Costi'!H549,2)</f>
        <v>0</v>
      </c>
      <c r="F360" s="110">
        <f t="shared" si="131"/>
        <v>0</v>
      </c>
      <c r="G360" s="73"/>
      <c r="H360" s="243"/>
      <c r="I360" s="111"/>
      <c r="K360" s="107"/>
    </row>
    <row r="361" spans="1:11" ht="25.5">
      <c r="A361" s="230"/>
      <c r="B361" s="156" t="s">
        <v>856</v>
      </c>
      <c r="C361" s="157" t="s">
        <v>1576</v>
      </c>
      <c r="D361" s="155">
        <f t="shared" ref="D361" si="136">SUM(D362:D364)</f>
        <v>0</v>
      </c>
      <c r="E361" s="155">
        <f t="shared" ref="E361" si="137">SUM(E362:E364)</f>
        <v>0</v>
      </c>
      <c r="F361" s="155">
        <f t="shared" si="131"/>
        <v>0</v>
      </c>
      <c r="G361" s="73" t="s">
        <v>1835</v>
      </c>
      <c r="H361" s="243"/>
      <c r="I361" s="111"/>
      <c r="K361" s="107"/>
    </row>
    <row r="362" spans="1:11" ht="38.25">
      <c r="A362" s="230" t="s">
        <v>1248</v>
      </c>
      <c r="B362" s="116" t="s">
        <v>858</v>
      </c>
      <c r="C362" s="117" t="s">
        <v>1577</v>
      </c>
      <c r="D362" s="110">
        <f>+ROUND('Alimentazione CE Costi'!E552,2)</f>
        <v>0</v>
      </c>
      <c r="E362" s="110">
        <f>+ROUND('Alimentazione CE Costi'!H552,2)</f>
        <v>0</v>
      </c>
      <c r="F362" s="110">
        <f t="shared" si="131"/>
        <v>0</v>
      </c>
      <c r="G362" s="73"/>
      <c r="H362" s="243"/>
      <c r="I362" s="111"/>
      <c r="K362" s="107"/>
    </row>
    <row r="363" spans="1:11" ht="38.25">
      <c r="A363" s="230"/>
      <c r="B363" s="116" t="s">
        <v>860</v>
      </c>
      <c r="C363" s="117" t="s">
        <v>1578</v>
      </c>
      <c r="D363" s="110">
        <f>+ROUND('Alimentazione CE Costi'!E554,2)</f>
        <v>0</v>
      </c>
      <c r="E363" s="110">
        <f>+ROUND('Alimentazione CE Costi'!H554,2)</f>
        <v>0</v>
      </c>
      <c r="F363" s="110">
        <f t="shared" si="131"/>
        <v>0</v>
      </c>
      <c r="G363" s="73"/>
      <c r="H363" s="243"/>
      <c r="I363" s="111"/>
      <c r="K363" s="107"/>
    </row>
    <row r="364" spans="1:11" ht="38.25">
      <c r="A364" s="230" t="s">
        <v>1297</v>
      </c>
      <c r="B364" s="116" t="s">
        <v>862</v>
      </c>
      <c r="C364" s="117" t="s">
        <v>1579</v>
      </c>
      <c r="D364" s="110">
        <f>+ROUND('Alimentazione CE Costi'!E556,2)</f>
        <v>0</v>
      </c>
      <c r="E364" s="110">
        <f>+ROUND('Alimentazione CE Costi'!H556,2)</f>
        <v>0</v>
      </c>
      <c r="F364" s="110">
        <f t="shared" si="131"/>
        <v>0</v>
      </c>
      <c r="G364" s="73"/>
      <c r="H364" s="243"/>
      <c r="I364" s="111"/>
      <c r="K364" s="107"/>
    </row>
    <row r="365" spans="1:11" ht="18.75">
      <c r="A365" s="230"/>
      <c r="B365" s="164" t="s">
        <v>863</v>
      </c>
      <c r="C365" s="165" t="s">
        <v>1580</v>
      </c>
      <c r="D365" s="152">
        <f t="shared" ref="D365" si="138">+D366+D367</f>
        <v>100000</v>
      </c>
      <c r="E365" s="152">
        <f t="shared" ref="E365" si="139">+E366+E367</f>
        <v>30000</v>
      </c>
      <c r="F365" s="152">
        <f t="shared" si="131"/>
        <v>70000</v>
      </c>
      <c r="G365" s="73" t="s">
        <v>1835</v>
      </c>
      <c r="H365" s="243"/>
      <c r="I365" s="111"/>
      <c r="K365" s="107"/>
    </row>
    <row r="366" spans="1:11" ht="18.75">
      <c r="A366" s="230"/>
      <c r="B366" s="114" t="s">
        <v>865</v>
      </c>
      <c r="C366" s="115" t="s">
        <v>1581</v>
      </c>
      <c r="D366" s="110">
        <f>+ROUND('Alimentazione CE Costi'!E559,2)</f>
        <v>0</v>
      </c>
      <c r="E366" s="110">
        <f>+ROUND('Alimentazione CE Costi'!H559,2)</f>
        <v>0</v>
      </c>
      <c r="F366" s="110">
        <f t="shared" si="131"/>
        <v>0</v>
      </c>
      <c r="G366" s="73"/>
      <c r="H366" s="243"/>
      <c r="I366" s="111"/>
      <c r="K366" s="107"/>
    </row>
    <row r="367" spans="1:11" ht="18.75">
      <c r="A367" s="230"/>
      <c r="B367" s="114" t="s">
        <v>867</v>
      </c>
      <c r="C367" s="115" t="s">
        <v>1582</v>
      </c>
      <c r="D367" s="110">
        <f>+ROUND('Alimentazione CE Costi'!E561,2)</f>
        <v>100000</v>
      </c>
      <c r="E367" s="110">
        <f>+ROUND('Alimentazione CE Costi'!H561,2)</f>
        <v>30000</v>
      </c>
      <c r="F367" s="110">
        <f t="shared" si="131"/>
        <v>70000</v>
      </c>
      <c r="G367" s="73"/>
      <c r="H367" s="243"/>
      <c r="I367" s="111"/>
      <c r="K367" s="107"/>
    </row>
    <row r="368" spans="1:11" ht="25.5">
      <c r="A368" s="230"/>
      <c r="B368" s="144" t="s">
        <v>1583</v>
      </c>
      <c r="C368" s="145" t="s">
        <v>1584</v>
      </c>
      <c r="D368" s="146">
        <f t="shared" ref="D368" si="140">SUM(D369:D375)</f>
        <v>5000</v>
      </c>
      <c r="E368" s="146">
        <f t="shared" ref="E368" si="141">SUM(E369:E375)</f>
        <v>5288.61</v>
      </c>
      <c r="F368" s="146">
        <f t="shared" si="131"/>
        <v>-288.60999999999967</v>
      </c>
      <c r="G368" s="73" t="s">
        <v>1835</v>
      </c>
      <c r="H368" s="243"/>
      <c r="I368" s="111"/>
      <c r="K368" s="107"/>
    </row>
    <row r="369" spans="1:11" ht="25.5">
      <c r="A369" s="230"/>
      <c r="B369" s="112" t="s">
        <v>869</v>
      </c>
      <c r="C369" s="113" t="s">
        <v>1585</v>
      </c>
      <c r="D369" s="110">
        <f>+ROUND('Alimentazione CE Costi'!E564,2)</f>
        <v>1000</v>
      </c>
      <c r="E369" s="110">
        <f>+ROUND('Alimentazione CE Costi'!H564,2)</f>
        <v>0</v>
      </c>
      <c r="F369" s="110">
        <f t="shared" si="131"/>
        <v>1000</v>
      </c>
      <c r="G369" s="73"/>
      <c r="H369" s="243"/>
      <c r="I369" s="111"/>
      <c r="K369" s="107"/>
    </row>
    <row r="370" spans="1:11" ht="25.5">
      <c r="A370" s="234"/>
      <c r="B370" s="112" t="s">
        <v>870</v>
      </c>
      <c r="C370" s="113" t="s">
        <v>1586</v>
      </c>
      <c r="D370" s="110">
        <f>+ROUND('Alimentazione CE Costi'!E566+'Alimentazione CE Costi'!E567+'Alimentazione CE Costi'!E568,2)</f>
        <v>0</v>
      </c>
      <c r="E370" s="110">
        <f>+ROUND('Alimentazione CE Costi'!H566+'Alimentazione CE Costi'!H567+'Alimentazione CE Costi'!H568,2)</f>
        <v>0</v>
      </c>
      <c r="F370" s="110">
        <f t="shared" si="131"/>
        <v>0</v>
      </c>
      <c r="G370" s="73"/>
      <c r="H370" s="243"/>
      <c r="I370" s="111"/>
      <c r="K370" s="107"/>
    </row>
    <row r="371" spans="1:11" ht="25.5">
      <c r="A371" s="234"/>
      <c r="B371" s="112" t="s">
        <v>875</v>
      </c>
      <c r="C371" s="113" t="s">
        <v>1587</v>
      </c>
      <c r="D371" s="110">
        <f>+ROUND('Alimentazione CE Costi'!E570,2)</f>
        <v>1000</v>
      </c>
      <c r="E371" s="110">
        <f>+ROUND('Alimentazione CE Costi'!H570,2)</f>
        <v>0</v>
      </c>
      <c r="F371" s="110">
        <f t="shared" si="131"/>
        <v>1000</v>
      </c>
      <c r="G371" s="73"/>
      <c r="H371" s="243"/>
      <c r="I371" s="111"/>
      <c r="K371" s="107"/>
    </row>
    <row r="372" spans="1:11" ht="18.75">
      <c r="A372" s="234"/>
      <c r="B372" s="112" t="s">
        <v>877</v>
      </c>
      <c r="C372" s="113" t="s">
        <v>1588</v>
      </c>
      <c r="D372" s="110">
        <f>+ROUND('Alimentazione CE Costi'!E572,2)</f>
        <v>1000</v>
      </c>
      <c r="E372" s="110">
        <f>+ROUND('Alimentazione CE Costi'!H572,2)</f>
        <v>0</v>
      </c>
      <c r="F372" s="110">
        <f t="shared" si="131"/>
        <v>1000</v>
      </c>
      <c r="G372" s="73"/>
      <c r="H372" s="243"/>
      <c r="I372" s="111"/>
      <c r="K372" s="107"/>
    </row>
    <row r="373" spans="1:11" ht="18.75">
      <c r="A373" s="234"/>
      <c r="B373" s="112" t="s">
        <v>879</v>
      </c>
      <c r="C373" s="113" t="s">
        <v>1589</v>
      </c>
      <c r="D373" s="110">
        <f>+ROUND('Alimentazione CE Costi'!E574,2)</f>
        <v>1000</v>
      </c>
      <c r="E373" s="110">
        <f>+ROUND('Alimentazione CE Costi'!H574,2)</f>
        <v>5288.61</v>
      </c>
      <c r="F373" s="110">
        <f t="shared" si="131"/>
        <v>-4288.6099999999997</v>
      </c>
      <c r="G373" s="73"/>
      <c r="H373" s="243"/>
      <c r="I373" s="111"/>
      <c r="K373" s="107"/>
    </row>
    <row r="374" spans="1:11" ht="18.75">
      <c r="A374" s="234"/>
      <c r="B374" s="112" t="s">
        <v>881</v>
      </c>
      <c r="C374" s="113" t="s">
        <v>1590</v>
      </c>
      <c r="D374" s="110">
        <f>+ROUND('Alimentazione CE Costi'!E576+'Alimentazione CE Costi'!E577+'Alimentazione CE Costi'!E578,2)</f>
        <v>1000</v>
      </c>
      <c r="E374" s="110">
        <f>+ROUND('Alimentazione CE Costi'!H576+'Alimentazione CE Costi'!H577+'Alimentazione CE Costi'!H578,2)</f>
        <v>0</v>
      </c>
      <c r="F374" s="110">
        <f t="shared" si="131"/>
        <v>1000</v>
      </c>
      <c r="G374" s="73"/>
      <c r="H374" s="243"/>
      <c r="I374" s="111"/>
      <c r="K374" s="107"/>
    </row>
    <row r="375" spans="1:11" ht="25.5">
      <c r="A375" s="238" t="s">
        <v>1248</v>
      </c>
      <c r="B375" s="112" t="s">
        <v>885</v>
      </c>
      <c r="C375" s="113" t="s">
        <v>1591</v>
      </c>
      <c r="D375" s="110">
        <f>+ROUND('Alimentazione CE Costi'!E580,2)</f>
        <v>0</v>
      </c>
      <c r="E375" s="110">
        <f>+ROUND('Alimentazione CE Costi'!H580,2)</f>
        <v>0</v>
      </c>
      <c r="F375" s="110">
        <f t="shared" si="131"/>
        <v>0</v>
      </c>
      <c r="G375" s="73"/>
      <c r="H375" s="243"/>
      <c r="I375" s="111"/>
      <c r="K375" s="107"/>
    </row>
    <row r="376" spans="1:11" ht="18.75">
      <c r="A376" s="230"/>
      <c r="B376" s="144" t="s">
        <v>886</v>
      </c>
      <c r="C376" s="145" t="s">
        <v>1592</v>
      </c>
      <c r="D376" s="146">
        <f t="shared" ref="D376" si="142">+D377+D378+D381+D384+D385</f>
        <v>4058597</v>
      </c>
      <c r="E376" s="146">
        <f t="shared" ref="E376" si="143">+E377+E378+E381+E384+E385</f>
        <v>3394126.1399999997</v>
      </c>
      <c r="F376" s="146">
        <f t="shared" si="131"/>
        <v>664470.86000000034</v>
      </c>
      <c r="G376" s="73" t="s">
        <v>1835</v>
      </c>
      <c r="H376" s="243"/>
      <c r="I376" s="111"/>
      <c r="K376" s="107"/>
    </row>
    <row r="377" spans="1:11" ht="18.75">
      <c r="A377" s="230"/>
      <c r="B377" s="112" t="s">
        <v>887</v>
      </c>
      <c r="C377" s="113" t="s">
        <v>1593</v>
      </c>
      <c r="D377" s="110">
        <f>+ROUND('Alimentazione CE Costi'!E583+'Alimentazione CE Costi'!E584,2)</f>
        <v>787597</v>
      </c>
      <c r="E377" s="110">
        <f>+ROUND('Alimentazione CE Costi'!H583+'Alimentazione CE Costi'!H584,2)</f>
        <v>667793.34</v>
      </c>
      <c r="F377" s="110">
        <f t="shared" si="131"/>
        <v>119803.66000000003</v>
      </c>
      <c r="G377" s="73"/>
      <c r="H377" s="243"/>
      <c r="I377" s="111"/>
      <c r="K377" s="107"/>
    </row>
    <row r="378" spans="1:11" ht="18.75">
      <c r="A378" s="230"/>
      <c r="B378" s="139" t="s">
        <v>890</v>
      </c>
      <c r="C378" s="140" t="s">
        <v>1594</v>
      </c>
      <c r="D378" s="138">
        <f t="shared" ref="D378" si="144">+D379+D380</f>
        <v>3271000</v>
      </c>
      <c r="E378" s="138">
        <f t="shared" ref="E378" si="145">+E379+E380</f>
        <v>2726332.8</v>
      </c>
      <c r="F378" s="138">
        <f t="shared" si="131"/>
        <v>544667.20000000019</v>
      </c>
      <c r="G378" s="73" t="s">
        <v>1835</v>
      </c>
      <c r="H378" s="243"/>
      <c r="I378" s="111"/>
      <c r="K378" s="107"/>
    </row>
    <row r="379" spans="1:11" ht="18.75">
      <c r="A379" s="230"/>
      <c r="B379" s="114" t="s">
        <v>892</v>
      </c>
      <c r="C379" s="115" t="s">
        <v>1595</v>
      </c>
      <c r="D379" s="110">
        <f>+ROUND('Alimentazione CE Costi'!E587,2)</f>
        <v>3000000</v>
      </c>
      <c r="E379" s="110">
        <f>+ROUND('Alimentazione CE Costi'!H587,2)</f>
        <v>2660722.4</v>
      </c>
      <c r="F379" s="110">
        <f t="shared" si="131"/>
        <v>339277.60000000009</v>
      </c>
      <c r="G379" s="73"/>
      <c r="H379" s="243"/>
      <c r="I379" s="111"/>
      <c r="K379" s="107"/>
    </row>
    <row r="380" spans="1:11" ht="18.75">
      <c r="A380" s="230"/>
      <c r="B380" s="114" t="s">
        <v>893</v>
      </c>
      <c r="C380" s="115" t="s">
        <v>1596</v>
      </c>
      <c r="D380" s="110">
        <f>+ROUND('Alimentazione CE Costi'!E589+'Alimentazione CE Costi'!E590+'Alimentazione CE Costi'!E591+'Alimentazione CE Costi'!E592,2)</f>
        <v>271000</v>
      </c>
      <c r="E380" s="110">
        <f>+ROUND('Alimentazione CE Costi'!H589+'Alimentazione CE Costi'!H590+'Alimentazione CE Costi'!H591+'Alimentazione CE Costi'!H592,2)</f>
        <v>65610.399999999994</v>
      </c>
      <c r="F380" s="110">
        <f t="shared" si="131"/>
        <v>205389.6</v>
      </c>
      <c r="G380" s="73"/>
      <c r="H380" s="243"/>
      <c r="I380" s="111"/>
      <c r="K380" s="107"/>
    </row>
    <row r="381" spans="1:11" ht="18.75">
      <c r="A381" s="230"/>
      <c r="B381" s="139" t="s">
        <v>898</v>
      </c>
      <c r="C381" s="140" t="s">
        <v>1597</v>
      </c>
      <c r="D381" s="138">
        <f t="shared" ref="D381" si="146">+D382+D383</f>
        <v>0</v>
      </c>
      <c r="E381" s="138">
        <f t="shared" ref="E381" si="147">+E382+E383</f>
        <v>0</v>
      </c>
      <c r="F381" s="138">
        <f t="shared" si="131"/>
        <v>0</v>
      </c>
      <c r="G381" s="73" t="s">
        <v>1835</v>
      </c>
      <c r="H381" s="243"/>
      <c r="I381" s="111"/>
      <c r="K381" s="107"/>
    </row>
    <row r="382" spans="1:11" ht="18.75">
      <c r="A382" s="230"/>
      <c r="B382" s="114" t="s">
        <v>899</v>
      </c>
      <c r="C382" s="115" t="s">
        <v>1598</v>
      </c>
      <c r="D382" s="110">
        <f>+ROUND('Alimentazione CE Costi'!E595+'Alimentazione CE Costi'!E596,2)</f>
        <v>0</v>
      </c>
      <c r="E382" s="110">
        <f>+ROUND('Alimentazione CE Costi'!H595+'Alimentazione CE Costi'!H596,2)</f>
        <v>0</v>
      </c>
      <c r="F382" s="110">
        <f t="shared" si="131"/>
        <v>0</v>
      </c>
      <c r="G382" s="73"/>
      <c r="H382" s="243"/>
      <c r="I382" s="111"/>
      <c r="K382" s="107"/>
    </row>
    <row r="383" spans="1:11" ht="18.75">
      <c r="A383" s="230"/>
      <c r="B383" s="114" t="s">
        <v>900</v>
      </c>
      <c r="C383" s="115" t="s">
        <v>1599</v>
      </c>
      <c r="D383" s="110">
        <f>+ROUND('Alimentazione CE Costi'!E598+'Alimentazione CE Costi'!E599,2)</f>
        <v>0</v>
      </c>
      <c r="E383" s="110">
        <f>+ROUND('Alimentazione CE Costi'!H598+'Alimentazione CE Costi'!H599,2)</f>
        <v>0</v>
      </c>
      <c r="F383" s="110">
        <f t="shared" si="131"/>
        <v>0</v>
      </c>
      <c r="G383" s="73"/>
      <c r="H383" s="243"/>
      <c r="I383" s="111"/>
      <c r="K383" s="107"/>
    </row>
    <row r="384" spans="1:11" ht="18.75">
      <c r="A384" s="232"/>
      <c r="B384" s="112" t="s">
        <v>902</v>
      </c>
      <c r="C384" s="113" t="s">
        <v>1600</v>
      </c>
      <c r="D384" s="110">
        <f>+ROUND('Alimentazione CE Costi'!E601,2)</f>
        <v>0</v>
      </c>
      <c r="E384" s="110">
        <f>+ROUND('Alimentazione CE Costi'!H601,2)</f>
        <v>0</v>
      </c>
      <c r="F384" s="110">
        <f t="shared" si="131"/>
        <v>0</v>
      </c>
      <c r="G384" s="350"/>
      <c r="H384" s="243"/>
      <c r="I384" s="111"/>
      <c r="K384" s="107"/>
    </row>
    <row r="385" spans="1:11" ht="25.5">
      <c r="A385" s="239" t="s">
        <v>1248</v>
      </c>
      <c r="B385" s="112" t="s">
        <v>904</v>
      </c>
      <c r="C385" s="113" t="s">
        <v>1601</v>
      </c>
      <c r="D385" s="110">
        <f>+ROUND('Alimentazione CE Costi'!E603,2)</f>
        <v>0</v>
      </c>
      <c r="E385" s="110">
        <f>+ROUND('Alimentazione CE Costi'!H603,2)</f>
        <v>0</v>
      </c>
      <c r="F385" s="110">
        <f t="shared" si="131"/>
        <v>0</v>
      </c>
      <c r="G385" s="350"/>
      <c r="H385" s="243"/>
      <c r="I385" s="111"/>
      <c r="K385" s="107"/>
    </row>
    <row r="386" spans="1:11" ht="18.75">
      <c r="A386" s="230"/>
      <c r="B386" s="166" t="s">
        <v>1602</v>
      </c>
      <c r="C386" s="167" t="s">
        <v>1603</v>
      </c>
      <c r="D386" s="168">
        <f t="shared" ref="D386" si="148">+D387+D401+D410+D419</f>
        <v>13488232.870000001</v>
      </c>
      <c r="E386" s="168">
        <f t="shared" ref="E386" si="149">+E387+E401+E410+E419</f>
        <v>12105106.370000001</v>
      </c>
      <c r="F386" s="168">
        <f t="shared" si="131"/>
        <v>1383126.5</v>
      </c>
      <c r="G386" s="73" t="s">
        <v>1835</v>
      </c>
      <c r="H386" s="243"/>
      <c r="I386" s="111"/>
      <c r="K386" s="107"/>
    </row>
    <row r="387" spans="1:11" ht="18.75">
      <c r="A387" s="230"/>
      <c r="B387" s="144" t="s">
        <v>905</v>
      </c>
      <c r="C387" s="145" t="s">
        <v>1604</v>
      </c>
      <c r="D387" s="146">
        <f t="shared" ref="D387" si="150">+D388+D397</f>
        <v>4639695.7200000007</v>
      </c>
      <c r="E387" s="146">
        <f t="shared" ref="E387" si="151">+E388+E397</f>
        <v>4014456.42</v>
      </c>
      <c r="F387" s="146">
        <f t="shared" si="131"/>
        <v>625239.30000000075</v>
      </c>
      <c r="G387" s="73" t="s">
        <v>1835</v>
      </c>
      <c r="H387" s="243"/>
      <c r="I387" s="111"/>
      <c r="K387" s="107"/>
    </row>
    <row r="388" spans="1:11" ht="18.75">
      <c r="A388" s="230"/>
      <c r="B388" s="139" t="s">
        <v>906</v>
      </c>
      <c r="C388" s="140" t="s">
        <v>1605</v>
      </c>
      <c r="D388" s="138">
        <f t="shared" ref="D388" si="152">+D389+D393</f>
        <v>2188028.33</v>
      </c>
      <c r="E388" s="138">
        <f t="shared" ref="E388" si="153">+E389+E393</f>
        <v>1661941.99</v>
      </c>
      <c r="F388" s="138">
        <f t="shared" si="131"/>
        <v>526086.34000000008</v>
      </c>
      <c r="G388" s="73" t="s">
        <v>1835</v>
      </c>
      <c r="H388" s="243"/>
      <c r="I388" s="111"/>
      <c r="K388" s="107"/>
    </row>
    <row r="389" spans="1:11" ht="18.75">
      <c r="A389" s="230"/>
      <c r="B389" s="150" t="s">
        <v>907</v>
      </c>
      <c r="C389" s="151" t="s">
        <v>1606</v>
      </c>
      <c r="D389" s="152">
        <f t="shared" ref="D389" si="154">SUM(D390:D392)</f>
        <v>1108271.1499999999</v>
      </c>
      <c r="E389" s="152">
        <f t="shared" ref="E389" si="155">SUM(E390:E392)</f>
        <v>773064.14</v>
      </c>
      <c r="F389" s="152">
        <f t="shared" si="131"/>
        <v>335207.00999999989</v>
      </c>
      <c r="G389" s="73" t="s">
        <v>1835</v>
      </c>
      <c r="H389" s="243"/>
      <c r="I389" s="111"/>
      <c r="K389" s="107"/>
    </row>
    <row r="390" spans="1:11" ht="25.5">
      <c r="A390" s="234"/>
      <c r="B390" s="114" t="s">
        <v>908</v>
      </c>
      <c r="C390" s="115" t="s">
        <v>1607</v>
      </c>
      <c r="D390" s="110">
        <f>+ROUND(SUM('Alimentazione CE Costi'!E609:E616),2)</f>
        <v>1108271.1499999999</v>
      </c>
      <c r="E390" s="110">
        <f>+ROUND(SUM('Alimentazione CE Costi'!H609:H616),2)</f>
        <v>721375.75</v>
      </c>
      <c r="F390" s="110">
        <f t="shared" si="131"/>
        <v>386895.39999999991</v>
      </c>
      <c r="G390" s="73"/>
      <c r="H390" s="243"/>
      <c r="I390" s="111"/>
      <c r="K390" s="107"/>
    </row>
    <row r="391" spans="1:11" ht="25.5">
      <c r="A391" s="234"/>
      <c r="B391" s="114" t="s">
        <v>909</v>
      </c>
      <c r="C391" s="115" t="s">
        <v>1608</v>
      </c>
      <c r="D391" s="110">
        <f>+ROUND(SUM('Alimentazione CE Costi'!E618:E625),2)</f>
        <v>0</v>
      </c>
      <c r="E391" s="110">
        <f>+ROUND(SUM('Alimentazione CE Costi'!H618:H625),2)</f>
        <v>51688.39</v>
      </c>
      <c r="F391" s="110">
        <f t="shared" si="131"/>
        <v>-51688.39</v>
      </c>
      <c r="G391" s="73"/>
      <c r="H391" s="243"/>
      <c r="I391" s="111"/>
      <c r="K391" s="107"/>
    </row>
    <row r="392" spans="1:11" ht="18.75">
      <c r="A392" s="234"/>
      <c r="B392" s="114" t="s">
        <v>911</v>
      </c>
      <c r="C392" s="115" t="s">
        <v>1609</v>
      </c>
      <c r="D392" s="110">
        <f>+ROUND('Alimentazione CE Costi'!E627,2)</f>
        <v>0</v>
      </c>
      <c r="E392" s="110">
        <f>+ROUND('Alimentazione CE Costi'!H627,2)</f>
        <v>0</v>
      </c>
      <c r="F392" s="110">
        <f t="shared" si="131"/>
        <v>0</v>
      </c>
      <c r="G392" s="73"/>
      <c r="H392" s="243"/>
      <c r="I392" s="111"/>
      <c r="K392" s="107"/>
    </row>
    <row r="393" spans="1:11" ht="18.75">
      <c r="A393" s="230"/>
      <c r="B393" s="150" t="s">
        <v>912</v>
      </c>
      <c r="C393" s="151" t="s">
        <v>1610</v>
      </c>
      <c r="D393" s="152">
        <f t="shared" ref="D393" si="156">SUM(D394:D396)</f>
        <v>1079757.18</v>
      </c>
      <c r="E393" s="152">
        <f t="shared" ref="E393" si="157">SUM(E394:E396)</f>
        <v>888877.85</v>
      </c>
      <c r="F393" s="152">
        <f t="shared" si="131"/>
        <v>190879.32999999996</v>
      </c>
      <c r="G393" s="73" t="s">
        <v>1835</v>
      </c>
      <c r="H393" s="243"/>
      <c r="I393" s="111"/>
      <c r="K393" s="107"/>
    </row>
    <row r="394" spans="1:11" ht="25.5">
      <c r="A394" s="234"/>
      <c r="B394" s="114" t="s">
        <v>913</v>
      </c>
      <c r="C394" s="115" t="s">
        <v>1611</v>
      </c>
      <c r="D394" s="110">
        <f>+ROUND(SUM('Alimentazione CE Costi'!E630:E637),2)</f>
        <v>1079757.18</v>
      </c>
      <c r="E394" s="110">
        <f>+ROUND(SUM('Alimentazione CE Costi'!H630:H637),2)</f>
        <v>809717.44</v>
      </c>
      <c r="F394" s="110">
        <f t="shared" si="131"/>
        <v>270039.74</v>
      </c>
      <c r="G394" s="73"/>
      <c r="H394" s="243"/>
      <c r="I394" s="111"/>
      <c r="K394" s="107"/>
    </row>
    <row r="395" spans="1:11" ht="25.5">
      <c r="A395" s="234"/>
      <c r="B395" s="114" t="s">
        <v>914</v>
      </c>
      <c r="C395" s="115" t="s">
        <v>1612</v>
      </c>
      <c r="D395" s="110">
        <f>+ROUND(SUM('Alimentazione CE Costi'!E639:E646),2)</f>
        <v>0</v>
      </c>
      <c r="E395" s="110">
        <f>+ROUND(SUM('Alimentazione CE Costi'!H639:H646),2)</f>
        <v>79160.41</v>
      </c>
      <c r="F395" s="110">
        <f t="shared" si="131"/>
        <v>-79160.41</v>
      </c>
      <c r="G395" s="73"/>
      <c r="H395" s="243"/>
      <c r="I395" s="111"/>
      <c r="K395" s="107"/>
    </row>
    <row r="396" spans="1:11" ht="18.75">
      <c r="A396" s="234"/>
      <c r="B396" s="114" t="s">
        <v>915</v>
      </c>
      <c r="C396" s="115" t="s">
        <v>1613</v>
      </c>
      <c r="D396" s="110">
        <f>+ROUND('Alimentazione CE Costi'!E648,2)</f>
        <v>0</v>
      </c>
      <c r="E396" s="110">
        <f>+ROUND('Alimentazione CE Costi'!H648,2)</f>
        <v>0</v>
      </c>
      <c r="F396" s="110">
        <f t="shared" si="131"/>
        <v>0</v>
      </c>
      <c r="G396" s="73"/>
      <c r="H396" s="243"/>
      <c r="I396" s="111"/>
      <c r="K396" s="107"/>
    </row>
    <row r="397" spans="1:11" ht="18.75">
      <c r="A397" s="230"/>
      <c r="B397" s="164" t="s">
        <v>916</v>
      </c>
      <c r="C397" s="165" t="s">
        <v>1614</v>
      </c>
      <c r="D397" s="152">
        <f t="shared" ref="D397" si="158">SUM(D398:D400)</f>
        <v>2451667.39</v>
      </c>
      <c r="E397" s="152">
        <f t="shared" ref="E397" si="159">SUM(E398:E400)</f>
        <v>2352514.4299999997</v>
      </c>
      <c r="F397" s="152">
        <f t="shared" si="131"/>
        <v>99152.960000000428</v>
      </c>
      <c r="G397" s="73" t="s">
        <v>1835</v>
      </c>
      <c r="H397" s="243"/>
      <c r="I397" s="111"/>
      <c r="K397" s="107"/>
    </row>
    <row r="398" spans="1:11" ht="25.5">
      <c r="A398" s="234"/>
      <c r="B398" s="114" t="s">
        <v>917</v>
      </c>
      <c r="C398" s="115" t="s">
        <v>1615</v>
      </c>
      <c r="D398" s="110">
        <f>+ROUND(SUM('Alimentazione CE Costi'!E652:E692),2)</f>
        <v>2451667.39</v>
      </c>
      <c r="E398" s="110">
        <f>+ROUND(SUM('Alimentazione CE Costi'!H652:H692),2)</f>
        <v>2336581.0099999998</v>
      </c>
      <c r="F398" s="110">
        <f t="shared" si="131"/>
        <v>115086.38000000035</v>
      </c>
      <c r="G398" s="73"/>
      <c r="H398" s="243"/>
      <c r="I398" s="111"/>
      <c r="K398" s="107"/>
    </row>
    <row r="399" spans="1:11" ht="25.5">
      <c r="A399" s="234"/>
      <c r="B399" s="114" t="s">
        <v>918</v>
      </c>
      <c r="C399" s="115" t="s">
        <v>1616</v>
      </c>
      <c r="D399" s="110">
        <f>+ROUND(SUM('Alimentazione CE Costi'!E694:E735),2)</f>
        <v>0</v>
      </c>
      <c r="E399" s="110">
        <f>+ROUND(SUM('Alimentazione CE Costi'!H694:H735),2)</f>
        <v>15933.42</v>
      </c>
      <c r="F399" s="110">
        <f t="shared" si="131"/>
        <v>-15933.42</v>
      </c>
      <c r="G399" s="73"/>
      <c r="H399" s="243"/>
      <c r="I399" s="111"/>
      <c r="K399" s="107"/>
    </row>
    <row r="400" spans="1:11" ht="18.75">
      <c r="A400" s="234"/>
      <c r="B400" s="114" t="s">
        <v>920</v>
      </c>
      <c r="C400" s="115" t="s">
        <v>1617</v>
      </c>
      <c r="D400" s="110">
        <f>+ROUND('Alimentazione CE Costi'!E737,2)</f>
        <v>0</v>
      </c>
      <c r="E400" s="110">
        <f>+ROUND('Alimentazione CE Costi'!H737,2)</f>
        <v>0</v>
      </c>
      <c r="F400" s="110">
        <f t="shared" si="131"/>
        <v>0</v>
      </c>
      <c r="G400" s="73"/>
      <c r="H400" s="243"/>
      <c r="I400" s="111"/>
      <c r="K400" s="107"/>
    </row>
    <row r="401" spans="1:11" ht="18.75">
      <c r="A401" s="230"/>
      <c r="B401" s="144" t="s">
        <v>921</v>
      </c>
      <c r="C401" s="145" t="s">
        <v>1618</v>
      </c>
      <c r="D401" s="146">
        <f t="shared" ref="D401" si="160">+D402+D406</f>
        <v>718526.45</v>
      </c>
      <c r="E401" s="146">
        <f t="shared" ref="E401" si="161">+E402+E406</f>
        <v>637626.40999999992</v>
      </c>
      <c r="F401" s="146">
        <f t="shared" si="131"/>
        <v>80900.040000000037</v>
      </c>
      <c r="G401" s="73" t="s">
        <v>1835</v>
      </c>
      <c r="H401" s="243"/>
      <c r="I401" s="111"/>
      <c r="K401" s="107"/>
    </row>
    <row r="402" spans="1:11" ht="25.5">
      <c r="A402" s="230"/>
      <c r="B402" s="139" t="s">
        <v>922</v>
      </c>
      <c r="C402" s="140" t="s">
        <v>1619</v>
      </c>
      <c r="D402" s="138">
        <f t="shared" ref="D402" si="162">SUM(D403:D405)</f>
        <v>656048.09</v>
      </c>
      <c r="E402" s="138">
        <f t="shared" ref="E402" si="163">SUM(E403:E405)</f>
        <v>621604.81999999995</v>
      </c>
      <c r="F402" s="138">
        <f t="shared" si="131"/>
        <v>34443.270000000019</v>
      </c>
      <c r="G402" s="73" t="s">
        <v>1835</v>
      </c>
      <c r="H402" s="243"/>
      <c r="I402" s="111"/>
      <c r="K402" s="107"/>
    </row>
    <row r="403" spans="1:11" ht="25.5">
      <c r="A403" s="234"/>
      <c r="B403" s="114" t="s">
        <v>923</v>
      </c>
      <c r="C403" s="115" t="s">
        <v>1620</v>
      </c>
      <c r="D403" s="110">
        <f>+ROUND(SUM('Alimentazione CE Costi'!E741:E748),2)</f>
        <v>583394.61</v>
      </c>
      <c r="E403" s="110">
        <f>+ROUND(SUM('Alimentazione CE Costi'!H741:H748),2)</f>
        <v>582585.82999999996</v>
      </c>
      <c r="F403" s="110">
        <f t="shared" si="131"/>
        <v>808.78000000002794</v>
      </c>
      <c r="G403" s="73"/>
      <c r="H403" s="243"/>
      <c r="I403" s="111"/>
      <c r="K403" s="107"/>
    </row>
    <row r="404" spans="1:11" ht="25.5">
      <c r="A404" s="234"/>
      <c r="B404" s="114" t="s">
        <v>924</v>
      </c>
      <c r="C404" s="115" t="s">
        <v>1621</v>
      </c>
      <c r="D404" s="110">
        <f>+ROUND(SUM('Alimentazione CE Costi'!E750:E757),2)</f>
        <v>72653.48</v>
      </c>
      <c r="E404" s="110">
        <f>+ROUND(SUM('Alimentazione CE Costi'!H750:H757),2)</f>
        <v>39018.99</v>
      </c>
      <c r="F404" s="110">
        <f t="shared" si="131"/>
        <v>33634.49</v>
      </c>
      <c r="G404" s="73"/>
      <c r="H404" s="243"/>
      <c r="I404" s="111"/>
      <c r="K404" s="107"/>
    </row>
    <row r="405" spans="1:11" ht="25.5">
      <c r="A405" s="234"/>
      <c r="B405" s="114" t="s">
        <v>926</v>
      </c>
      <c r="C405" s="115" t="s">
        <v>1622</v>
      </c>
      <c r="D405" s="110">
        <f>+ROUND('Alimentazione CE Costi'!E759,2)</f>
        <v>0</v>
      </c>
      <c r="E405" s="110">
        <f>+ROUND('Alimentazione CE Costi'!H759,2)</f>
        <v>0</v>
      </c>
      <c r="F405" s="110">
        <f t="shared" si="131"/>
        <v>0</v>
      </c>
      <c r="G405" s="73"/>
      <c r="H405" s="243"/>
      <c r="I405" s="111"/>
      <c r="K405" s="107"/>
    </row>
    <row r="406" spans="1:11" ht="25.5">
      <c r="A406" s="230"/>
      <c r="B406" s="139" t="s">
        <v>927</v>
      </c>
      <c r="C406" s="140" t="s">
        <v>1623</v>
      </c>
      <c r="D406" s="138">
        <f t="shared" ref="D406" si="164">SUM(D407:D409)</f>
        <v>62478.36</v>
      </c>
      <c r="E406" s="138">
        <f t="shared" ref="E406" si="165">SUM(E407:E409)</f>
        <v>16021.59</v>
      </c>
      <c r="F406" s="138">
        <f t="shared" si="131"/>
        <v>46456.770000000004</v>
      </c>
      <c r="G406" s="73" t="s">
        <v>1835</v>
      </c>
      <c r="H406" s="243"/>
      <c r="I406" s="111"/>
      <c r="K406" s="107"/>
    </row>
    <row r="407" spans="1:11" ht="25.5">
      <c r="A407" s="234"/>
      <c r="B407" s="114" t="s">
        <v>928</v>
      </c>
      <c r="C407" s="115" t="s">
        <v>1624</v>
      </c>
      <c r="D407" s="110">
        <f>+ROUND(SUM('Alimentazione CE Costi'!E762:E774),2)</f>
        <v>62478.36</v>
      </c>
      <c r="E407" s="110">
        <f>+ROUND(SUM('Alimentazione CE Costi'!H762:H774),2)</f>
        <v>0</v>
      </c>
      <c r="F407" s="110">
        <f t="shared" si="131"/>
        <v>62478.36</v>
      </c>
      <c r="G407" s="73"/>
      <c r="H407" s="243"/>
      <c r="I407" s="111"/>
      <c r="K407" s="107"/>
    </row>
    <row r="408" spans="1:11" ht="25.5">
      <c r="A408" s="234"/>
      <c r="B408" s="114" t="s">
        <v>929</v>
      </c>
      <c r="C408" s="115" t="s">
        <v>1625</v>
      </c>
      <c r="D408" s="110">
        <f>+ROUND(SUM('Alimentazione CE Costi'!E776:E788),2)</f>
        <v>0</v>
      </c>
      <c r="E408" s="110">
        <f>+ROUND(SUM('Alimentazione CE Costi'!H776:H788),2)</f>
        <v>16021.59</v>
      </c>
      <c r="F408" s="110">
        <f t="shared" si="131"/>
        <v>-16021.59</v>
      </c>
      <c r="G408" s="73"/>
      <c r="H408" s="243"/>
      <c r="I408" s="111"/>
      <c r="K408" s="107"/>
    </row>
    <row r="409" spans="1:11" ht="25.5">
      <c r="A409" s="234"/>
      <c r="B409" s="114" t="s">
        <v>931</v>
      </c>
      <c r="C409" s="115" t="s">
        <v>1626</v>
      </c>
      <c r="D409" s="110">
        <f>+ROUND('Alimentazione CE Costi'!E790,2)</f>
        <v>0</v>
      </c>
      <c r="E409" s="110">
        <f>+ROUND('Alimentazione CE Costi'!H790,2)</f>
        <v>0</v>
      </c>
      <c r="F409" s="110">
        <f t="shared" si="131"/>
        <v>0</v>
      </c>
      <c r="G409" s="73"/>
      <c r="H409" s="243"/>
      <c r="I409" s="111"/>
      <c r="K409" s="107"/>
    </row>
    <row r="410" spans="1:11" ht="18.75">
      <c r="A410" s="230"/>
      <c r="B410" s="144" t="s">
        <v>932</v>
      </c>
      <c r="C410" s="145" t="s">
        <v>1627</v>
      </c>
      <c r="D410" s="146">
        <f t="shared" ref="D410" si="166">+D411+D415</f>
        <v>773290.77</v>
      </c>
      <c r="E410" s="146">
        <f t="shared" ref="E410" si="167">+E411+E415</f>
        <v>765930.66</v>
      </c>
      <c r="F410" s="146">
        <f t="shared" si="131"/>
        <v>7360.109999999986</v>
      </c>
      <c r="G410" s="73" t="s">
        <v>1835</v>
      </c>
      <c r="H410" s="243"/>
      <c r="I410" s="111"/>
      <c r="K410" s="107"/>
    </row>
    <row r="411" spans="1:11" ht="18.75">
      <c r="A411" s="230"/>
      <c r="B411" s="139" t="s">
        <v>933</v>
      </c>
      <c r="C411" s="140" t="s">
        <v>1628</v>
      </c>
      <c r="D411" s="138">
        <f t="shared" ref="D411" si="168">SUM(D412:D414)</f>
        <v>258752.32</v>
      </c>
      <c r="E411" s="138">
        <f t="shared" ref="E411" si="169">SUM(E412:E414)</f>
        <v>313786.32</v>
      </c>
      <c r="F411" s="138">
        <f t="shared" ref="F411:F474" si="170">+D411-E411</f>
        <v>-55034</v>
      </c>
      <c r="G411" s="73" t="s">
        <v>1835</v>
      </c>
      <c r="H411" s="243"/>
      <c r="I411" s="111"/>
      <c r="K411" s="107"/>
    </row>
    <row r="412" spans="1:11" ht="25.5">
      <c r="A412" s="234"/>
      <c r="B412" s="114" t="s">
        <v>934</v>
      </c>
      <c r="C412" s="115" t="s">
        <v>1629</v>
      </c>
      <c r="D412" s="110">
        <f>+ROUND(SUM('Alimentazione CE Costi'!E795:E811),2)</f>
        <v>258752.32</v>
      </c>
      <c r="E412" s="110">
        <f>+ROUND(SUM('Alimentazione CE Costi'!H795:H811),2)</f>
        <v>313786.32</v>
      </c>
      <c r="F412" s="110">
        <f t="shared" si="170"/>
        <v>-55034</v>
      </c>
      <c r="G412" s="73"/>
      <c r="H412" s="243"/>
      <c r="I412" s="111"/>
      <c r="K412" s="107"/>
    </row>
    <row r="413" spans="1:11" ht="25.5">
      <c r="A413" s="234"/>
      <c r="B413" s="114" t="s">
        <v>935</v>
      </c>
      <c r="C413" s="115" t="s">
        <v>1630</v>
      </c>
      <c r="D413" s="110">
        <f>+ROUND(SUM('Alimentazione CE Costi'!E814:E830),2)</f>
        <v>0</v>
      </c>
      <c r="E413" s="110">
        <f>+ROUND(SUM('Alimentazione CE Costi'!H814:H830),2)</f>
        <v>0</v>
      </c>
      <c r="F413" s="110">
        <f t="shared" si="170"/>
        <v>0</v>
      </c>
      <c r="G413" s="73"/>
      <c r="H413" s="243"/>
      <c r="I413" s="111"/>
      <c r="K413" s="107"/>
    </row>
    <row r="414" spans="1:11" ht="18.75">
      <c r="A414" s="234"/>
      <c r="B414" s="114" t="s">
        <v>937</v>
      </c>
      <c r="C414" s="115" t="s">
        <v>1631</v>
      </c>
      <c r="D414" s="110">
        <f>+ROUND(SUM('Alimentazione CE Costi'!E832:E833),2)</f>
        <v>0</v>
      </c>
      <c r="E414" s="110">
        <f>+ROUND(SUM('Alimentazione CE Costi'!H832:H833),2)</f>
        <v>0</v>
      </c>
      <c r="F414" s="110">
        <f t="shared" si="170"/>
        <v>0</v>
      </c>
      <c r="G414" s="73"/>
      <c r="H414" s="243"/>
      <c r="I414" s="111"/>
      <c r="K414" s="107"/>
    </row>
    <row r="415" spans="1:11" ht="18.75">
      <c r="A415" s="230"/>
      <c r="B415" s="139" t="s">
        <v>938</v>
      </c>
      <c r="C415" s="140" t="s">
        <v>1632</v>
      </c>
      <c r="D415" s="138">
        <f t="shared" ref="D415" si="171">SUM(D416:D418)</f>
        <v>514538.45</v>
      </c>
      <c r="E415" s="138">
        <f t="shared" ref="E415" si="172">SUM(E416:E418)</f>
        <v>452144.34</v>
      </c>
      <c r="F415" s="138">
        <f t="shared" si="170"/>
        <v>62394.109999999986</v>
      </c>
      <c r="G415" s="73" t="s">
        <v>1835</v>
      </c>
      <c r="H415" s="243"/>
      <c r="I415" s="111"/>
      <c r="K415" s="107"/>
    </row>
    <row r="416" spans="1:11" ht="25.5">
      <c r="A416" s="234"/>
      <c r="B416" s="114" t="s">
        <v>939</v>
      </c>
      <c r="C416" s="115" t="s">
        <v>1633</v>
      </c>
      <c r="D416" s="110">
        <f>+ROUND(SUM('Alimentazione CE Costi'!E836:E863),2)</f>
        <v>514538.45</v>
      </c>
      <c r="E416" s="110">
        <f>+ROUND(SUM('Alimentazione CE Costi'!H836:H863),2)</f>
        <v>452144.34</v>
      </c>
      <c r="F416" s="110">
        <f t="shared" si="170"/>
        <v>62394.109999999986</v>
      </c>
      <c r="G416" s="73"/>
      <c r="H416" s="243"/>
      <c r="I416" s="111"/>
      <c r="K416" s="107"/>
    </row>
    <row r="417" spans="1:11" ht="25.5">
      <c r="A417" s="234"/>
      <c r="B417" s="114" t="s">
        <v>940</v>
      </c>
      <c r="C417" s="115" t="s">
        <v>1634</v>
      </c>
      <c r="D417" s="110">
        <f>+ROUND(SUM('Alimentazione CE Costi'!E894:E895),2)</f>
        <v>0</v>
      </c>
      <c r="E417" s="110">
        <f>+ROUND(SUM('Alimentazione CE Costi'!H865:H892),2)</f>
        <v>0</v>
      </c>
      <c r="F417" s="110">
        <f t="shared" si="170"/>
        <v>0</v>
      </c>
      <c r="G417" s="73"/>
      <c r="H417" s="243"/>
      <c r="I417" s="111"/>
      <c r="K417" s="107"/>
    </row>
    <row r="418" spans="1:11" ht="18.75">
      <c r="A418" s="234"/>
      <c r="B418" s="114" t="s">
        <v>942</v>
      </c>
      <c r="C418" s="115" t="s">
        <v>1635</v>
      </c>
      <c r="D418" s="110">
        <f>+ROUND(SUM('Alimentazione CE Costi'!E866:E893),2)</f>
        <v>0</v>
      </c>
      <c r="E418" s="110">
        <f>+ROUND(SUM('Alimentazione CE Costi'!H894:H895),2)</f>
        <v>0</v>
      </c>
      <c r="F418" s="110">
        <f t="shared" si="170"/>
        <v>0</v>
      </c>
      <c r="G418" s="73"/>
      <c r="H418" s="243"/>
      <c r="I418" s="111"/>
      <c r="K418" s="107"/>
    </row>
    <row r="419" spans="1:11" ht="18.75">
      <c r="A419" s="230"/>
      <c r="B419" s="144" t="s">
        <v>943</v>
      </c>
      <c r="C419" s="145" t="s">
        <v>1636</v>
      </c>
      <c r="D419" s="146">
        <f t="shared" ref="D419" si="173">+D420+D424</f>
        <v>7356719.9300000006</v>
      </c>
      <c r="E419" s="146">
        <f t="shared" ref="E419" si="174">+E420+E424</f>
        <v>6687092.8799999999</v>
      </c>
      <c r="F419" s="146">
        <f t="shared" si="170"/>
        <v>669627.05000000075</v>
      </c>
      <c r="G419" s="73" t="s">
        <v>1835</v>
      </c>
      <c r="H419" s="243"/>
      <c r="I419" s="111"/>
      <c r="K419" s="107"/>
    </row>
    <row r="420" spans="1:11" ht="25.5">
      <c r="A420" s="230"/>
      <c r="B420" s="139" t="s">
        <v>944</v>
      </c>
      <c r="C420" s="140" t="s">
        <v>1637</v>
      </c>
      <c r="D420" s="138">
        <f t="shared" ref="D420" si="175">SUM(D421:D423)</f>
        <v>1864517.95</v>
      </c>
      <c r="E420" s="138">
        <f t="shared" ref="E420" si="176">SUM(E421:E423)</f>
        <v>1839807.61</v>
      </c>
      <c r="F420" s="138">
        <f t="shared" si="170"/>
        <v>24710.339999999851</v>
      </c>
      <c r="G420" s="73" t="s">
        <v>1835</v>
      </c>
      <c r="H420" s="243"/>
      <c r="I420" s="111"/>
      <c r="K420" s="107"/>
    </row>
    <row r="421" spans="1:11" ht="25.5">
      <c r="A421" s="234"/>
      <c r="B421" s="114" t="s">
        <v>945</v>
      </c>
      <c r="C421" s="115" t="s">
        <v>1638</v>
      </c>
      <c r="D421" s="110">
        <f>+ROUND(SUM('Alimentazione CE Costi'!E899:E906),2)</f>
        <v>1777397.39</v>
      </c>
      <c r="E421" s="110">
        <f>+ROUND(SUM('Alimentazione CE Costi'!H899:H906),2)</f>
        <v>1749989.56</v>
      </c>
      <c r="F421" s="110">
        <f t="shared" si="170"/>
        <v>27407.829999999842</v>
      </c>
      <c r="G421" s="73"/>
      <c r="H421" s="243"/>
      <c r="I421" s="111"/>
      <c r="K421" s="107"/>
    </row>
    <row r="422" spans="1:11" ht="25.5">
      <c r="A422" s="234"/>
      <c r="B422" s="114" t="s">
        <v>946</v>
      </c>
      <c r="C422" s="115" t="s">
        <v>1639</v>
      </c>
      <c r="D422" s="110">
        <f>+ROUND(SUM('Alimentazione CE Costi'!E908:E915),2)</f>
        <v>87120.56</v>
      </c>
      <c r="E422" s="110">
        <f>+ROUND(SUM('Alimentazione CE Costi'!H908:H915),2)</f>
        <v>89818.05</v>
      </c>
      <c r="F422" s="110">
        <f t="shared" si="170"/>
        <v>-2697.4900000000052</v>
      </c>
      <c r="G422" s="73"/>
      <c r="H422" s="243"/>
      <c r="I422" s="111"/>
      <c r="K422" s="107"/>
    </row>
    <row r="423" spans="1:11" ht="25.5">
      <c r="A423" s="234"/>
      <c r="B423" s="114" t="s">
        <v>948</v>
      </c>
      <c r="C423" s="115" t="s">
        <v>1640</v>
      </c>
      <c r="D423" s="110">
        <f>+ROUND('Alimentazione CE Costi'!E917,2)</f>
        <v>0</v>
      </c>
      <c r="E423" s="110">
        <f>+ROUND('Alimentazione CE Costi'!H917,2)</f>
        <v>0</v>
      </c>
      <c r="F423" s="110">
        <f t="shared" si="170"/>
        <v>0</v>
      </c>
      <c r="G423" s="73"/>
      <c r="H423" s="243"/>
      <c r="I423" s="111"/>
      <c r="K423" s="107"/>
    </row>
    <row r="424" spans="1:11" ht="25.5">
      <c r="A424" s="230"/>
      <c r="B424" s="139" t="s">
        <v>949</v>
      </c>
      <c r="C424" s="140" t="s">
        <v>1641</v>
      </c>
      <c r="D424" s="138">
        <f t="shared" ref="D424" si="177">SUM(D425:D427)</f>
        <v>5492201.9800000004</v>
      </c>
      <c r="E424" s="138">
        <f t="shared" ref="E424" si="178">SUM(E425:E427)</f>
        <v>4847285.2699999996</v>
      </c>
      <c r="F424" s="138">
        <f t="shared" si="170"/>
        <v>644916.71000000089</v>
      </c>
      <c r="G424" s="73" t="s">
        <v>1835</v>
      </c>
      <c r="H424" s="243"/>
      <c r="I424" s="111"/>
      <c r="K424" s="107"/>
    </row>
    <row r="425" spans="1:11" ht="25.5">
      <c r="A425" s="234"/>
      <c r="B425" s="114" t="s">
        <v>950</v>
      </c>
      <c r="C425" s="115" t="s">
        <v>1642</v>
      </c>
      <c r="D425" s="110">
        <f>+ROUND(SUM('Alimentazione CE Costi'!E920:E932),2)</f>
        <v>5451169.9100000001</v>
      </c>
      <c r="E425" s="110">
        <f>+ROUND(SUM('Alimentazione CE Costi'!H920:H932),2)</f>
        <v>4436163.75</v>
      </c>
      <c r="F425" s="110">
        <f t="shared" si="170"/>
        <v>1015006.1600000001</v>
      </c>
      <c r="G425" s="73"/>
      <c r="H425" s="243"/>
      <c r="I425" s="111"/>
      <c r="K425" s="107"/>
    </row>
    <row r="426" spans="1:11" ht="25.5">
      <c r="A426" s="234"/>
      <c r="B426" s="114" t="s">
        <v>951</v>
      </c>
      <c r="C426" s="115" t="s">
        <v>1643</v>
      </c>
      <c r="D426" s="110">
        <f>+ROUND(SUM('Alimentazione CE Costi'!E934:E946),2)</f>
        <v>41032.07</v>
      </c>
      <c r="E426" s="110">
        <f>+ROUND(SUM('Alimentazione CE Costi'!H934:H946),2)</f>
        <v>411121.52</v>
      </c>
      <c r="F426" s="110">
        <f t="shared" si="170"/>
        <v>-370089.45</v>
      </c>
      <c r="G426" s="73"/>
      <c r="H426" s="243"/>
      <c r="I426" s="111"/>
      <c r="K426" s="107"/>
    </row>
    <row r="427" spans="1:11" ht="25.5">
      <c r="A427" s="234"/>
      <c r="B427" s="114" t="s">
        <v>953</v>
      </c>
      <c r="C427" s="115" t="s">
        <v>1644</v>
      </c>
      <c r="D427" s="110">
        <f>+ROUND('Alimentazione CE Costi'!E948,2)</f>
        <v>0</v>
      </c>
      <c r="E427" s="110">
        <f>+ROUND('Alimentazione CE Costi'!H948,2)</f>
        <v>0</v>
      </c>
      <c r="F427" s="110">
        <f t="shared" si="170"/>
        <v>0</v>
      </c>
      <c r="G427" s="73"/>
      <c r="H427" s="243"/>
      <c r="I427" s="111"/>
      <c r="K427" s="107"/>
    </row>
    <row r="428" spans="1:11" ht="18.75">
      <c r="A428" s="230"/>
      <c r="B428" s="144" t="s">
        <v>954</v>
      </c>
      <c r="C428" s="145" t="s">
        <v>1645</v>
      </c>
      <c r="D428" s="146">
        <f t="shared" ref="D428" si="179">+D429+D430+D431</f>
        <v>735397.36</v>
      </c>
      <c r="E428" s="146">
        <f t="shared" ref="E428" si="180">+E429+E430+E431</f>
        <v>811589.82</v>
      </c>
      <c r="F428" s="146">
        <f t="shared" si="170"/>
        <v>-76192.459999999963</v>
      </c>
      <c r="G428" s="73" t="s">
        <v>1835</v>
      </c>
      <c r="H428" s="243"/>
      <c r="I428" s="111"/>
      <c r="K428" s="107"/>
    </row>
    <row r="429" spans="1:11" ht="18.75">
      <c r="A429" s="230"/>
      <c r="B429" s="112" t="s">
        <v>955</v>
      </c>
      <c r="C429" s="113" t="s">
        <v>1646</v>
      </c>
      <c r="D429" s="120">
        <f>+ROUND(SUM('Alimentazione CE Costi'!E951:E957),2)</f>
        <v>49000</v>
      </c>
      <c r="E429" s="120">
        <f>+ROUND(SUM('Alimentazione CE Costi'!H951:H957),2)</f>
        <v>53652.79</v>
      </c>
      <c r="F429" s="120">
        <f t="shared" si="170"/>
        <v>-4652.7900000000009</v>
      </c>
      <c r="G429" s="73"/>
      <c r="H429" s="243"/>
      <c r="I429" s="111"/>
      <c r="K429" s="107"/>
    </row>
    <row r="430" spans="1:11" ht="18.75">
      <c r="A430" s="230"/>
      <c r="B430" s="112" t="s">
        <v>964</v>
      </c>
      <c r="C430" s="113" t="s">
        <v>1647</v>
      </c>
      <c r="D430" s="120">
        <f>+ROUND('Alimentazione CE Costi'!E959,2)</f>
        <v>0</v>
      </c>
      <c r="E430" s="120">
        <f>+ROUND('Alimentazione CE Costi'!H959,2)</f>
        <v>0</v>
      </c>
      <c r="F430" s="120">
        <f t="shared" si="170"/>
        <v>0</v>
      </c>
      <c r="G430" s="73"/>
      <c r="H430" s="243"/>
      <c r="I430" s="111"/>
      <c r="K430" s="107"/>
    </row>
    <row r="431" spans="1:11" ht="18.75">
      <c r="A431" s="230"/>
      <c r="B431" s="139" t="s">
        <v>966</v>
      </c>
      <c r="C431" s="140" t="s">
        <v>1648</v>
      </c>
      <c r="D431" s="138">
        <f t="shared" ref="D431" si="181">+D432+D433+D434+D435</f>
        <v>686397.36</v>
      </c>
      <c r="E431" s="138">
        <f t="shared" ref="E431" si="182">+E432+E433+E434+E435</f>
        <v>757937.02999999991</v>
      </c>
      <c r="F431" s="138">
        <f t="shared" si="170"/>
        <v>-71539.669999999925</v>
      </c>
      <c r="G431" s="73" t="s">
        <v>1835</v>
      </c>
      <c r="H431" s="243"/>
      <c r="I431" s="111"/>
      <c r="K431" s="107"/>
    </row>
    <row r="432" spans="1:11" ht="25.5">
      <c r="A432" s="230"/>
      <c r="B432" s="114" t="s">
        <v>967</v>
      </c>
      <c r="C432" s="115" t="s">
        <v>1649</v>
      </c>
      <c r="D432" s="110">
        <f>+ROUND(SUM('Alimentazione CE Costi'!E963:E973),2)</f>
        <v>686397.36</v>
      </c>
      <c r="E432" s="110">
        <f>+ROUND(SUM('Alimentazione CE Costi'!H963:H973),2)</f>
        <v>757660.71</v>
      </c>
      <c r="F432" s="110">
        <f t="shared" si="170"/>
        <v>-71263.349999999977</v>
      </c>
      <c r="G432" s="73"/>
      <c r="H432" s="243"/>
      <c r="I432" s="111"/>
      <c r="K432" s="107"/>
    </row>
    <row r="433" spans="1:11" ht="18.75">
      <c r="A433" s="234"/>
      <c r="B433" s="114" t="s">
        <v>974</v>
      </c>
      <c r="C433" s="115" t="s">
        <v>1650</v>
      </c>
      <c r="D433" s="110">
        <f>+ROUND('Alimentazione CE Costi'!E975+'Alimentazione CE Costi'!E976+'Alimentazione CE Costi'!E977,2)</f>
        <v>0</v>
      </c>
      <c r="E433" s="110">
        <f>+ROUND('Alimentazione CE Costi'!H975+'Alimentazione CE Costi'!H976+'Alimentazione CE Costi'!H977,2)</f>
        <v>276.32</v>
      </c>
      <c r="F433" s="110">
        <f t="shared" si="170"/>
        <v>-276.32</v>
      </c>
      <c r="G433" s="73"/>
      <c r="H433" s="243"/>
      <c r="I433" s="111"/>
      <c r="K433" s="107"/>
    </row>
    <row r="434" spans="1:11" ht="25.5">
      <c r="A434" s="234" t="s">
        <v>1248</v>
      </c>
      <c r="B434" s="114" t="s">
        <v>978</v>
      </c>
      <c r="C434" s="115" t="s">
        <v>1651</v>
      </c>
      <c r="D434" s="110">
        <f>+ROUND('Alimentazione CE Costi'!E979,2)</f>
        <v>0</v>
      </c>
      <c r="E434" s="110">
        <f>+ROUND('Alimentazione CE Costi'!H979,2)</f>
        <v>0</v>
      </c>
      <c r="F434" s="110">
        <f t="shared" si="170"/>
        <v>0</v>
      </c>
      <c r="G434" s="73"/>
      <c r="H434" s="243"/>
      <c r="I434" s="111"/>
      <c r="K434" s="107"/>
    </row>
    <row r="435" spans="1:11" ht="25.5">
      <c r="A435" s="234"/>
      <c r="B435" s="114" t="s">
        <v>980</v>
      </c>
      <c r="C435" s="115" t="s">
        <v>1652</v>
      </c>
      <c r="D435" s="110">
        <f>+ROUND('Alimentazione CE Costi'!E981,2)</f>
        <v>0</v>
      </c>
      <c r="E435" s="110">
        <f>+ROUND('Alimentazione CE Costi'!H981,2)</f>
        <v>0</v>
      </c>
      <c r="F435" s="110">
        <f t="shared" si="170"/>
        <v>0</v>
      </c>
      <c r="G435" s="73"/>
      <c r="H435" s="243"/>
      <c r="I435" s="111"/>
      <c r="K435" s="107"/>
    </row>
    <row r="436" spans="1:11" ht="18.75">
      <c r="A436" s="230"/>
      <c r="B436" s="169" t="s">
        <v>1653</v>
      </c>
      <c r="C436" s="170" t="s">
        <v>1654</v>
      </c>
      <c r="D436" s="159">
        <f t="shared" ref="D436" si="183">+D437+D438</f>
        <v>198605</v>
      </c>
      <c r="E436" s="159">
        <f t="shared" ref="E436" si="184">+E437+E438</f>
        <v>200000</v>
      </c>
      <c r="F436" s="159">
        <f t="shared" si="170"/>
        <v>-1395</v>
      </c>
      <c r="G436" s="73" t="s">
        <v>1835</v>
      </c>
      <c r="H436" s="243"/>
      <c r="I436" s="111"/>
      <c r="K436" s="107"/>
    </row>
    <row r="437" spans="1:11" ht="18.75">
      <c r="A437" s="230"/>
      <c r="B437" s="108" t="s">
        <v>981</v>
      </c>
      <c r="C437" s="109" t="s">
        <v>1655</v>
      </c>
      <c r="D437" s="110">
        <f>+ROUND(SUM('Alimentazione CE Costi'!E983:E990),2)</f>
        <v>4000</v>
      </c>
      <c r="E437" s="110">
        <f>+ROUND(SUM('Alimentazione CE Costi'!H983:H990),2)</f>
        <v>5000</v>
      </c>
      <c r="F437" s="110">
        <f t="shared" si="170"/>
        <v>-1000</v>
      </c>
      <c r="G437" s="73"/>
      <c r="H437" s="243"/>
      <c r="I437" s="111"/>
      <c r="K437" s="107"/>
    </row>
    <row r="438" spans="1:11" ht="18.75">
      <c r="A438" s="230"/>
      <c r="B438" s="144" t="s">
        <v>989</v>
      </c>
      <c r="C438" s="145" t="s">
        <v>1656</v>
      </c>
      <c r="D438" s="146">
        <f t="shared" ref="D438" si="185">+D439+D442</f>
        <v>194605</v>
      </c>
      <c r="E438" s="146">
        <f t="shared" ref="E438" si="186">+E439+E442</f>
        <v>195000</v>
      </c>
      <c r="F438" s="146">
        <f t="shared" si="170"/>
        <v>-395</v>
      </c>
      <c r="G438" s="73" t="s">
        <v>1835</v>
      </c>
      <c r="H438" s="243"/>
      <c r="I438" s="111"/>
      <c r="K438" s="107"/>
    </row>
    <row r="439" spans="1:11" ht="18.75">
      <c r="A439" s="232"/>
      <c r="B439" s="139" t="s">
        <v>990</v>
      </c>
      <c r="C439" s="140" t="s">
        <v>1657</v>
      </c>
      <c r="D439" s="138">
        <f t="shared" ref="D439" si="187">+D440+D441</f>
        <v>0</v>
      </c>
      <c r="E439" s="138">
        <f t="shared" ref="E439" si="188">+E440+E441</f>
        <v>0</v>
      </c>
      <c r="F439" s="138">
        <f t="shared" si="170"/>
        <v>0</v>
      </c>
      <c r="G439" s="73" t="s">
        <v>1835</v>
      </c>
      <c r="H439" s="243"/>
      <c r="I439" s="111"/>
      <c r="K439" s="107"/>
    </row>
    <row r="440" spans="1:11" ht="25.5">
      <c r="A440" s="232"/>
      <c r="B440" s="114" t="s">
        <v>992</v>
      </c>
      <c r="C440" s="115" t="s">
        <v>1658</v>
      </c>
      <c r="D440" s="110">
        <f>+ROUND('Alimentazione CE Costi'!E994,2)</f>
        <v>0</v>
      </c>
      <c r="E440" s="110">
        <f>+ROUND('Alimentazione CE Costi'!H994,2)</f>
        <v>0</v>
      </c>
      <c r="F440" s="110">
        <f t="shared" si="170"/>
        <v>0</v>
      </c>
      <c r="G440" s="350"/>
      <c r="H440" s="243"/>
      <c r="I440" s="111"/>
      <c r="K440" s="107"/>
    </row>
    <row r="441" spans="1:11" ht="25.5">
      <c r="A441" s="232"/>
      <c r="B441" s="114" t="s">
        <v>994</v>
      </c>
      <c r="C441" s="115" t="s">
        <v>1659</v>
      </c>
      <c r="D441" s="110">
        <f>+ROUND('Alimentazione CE Costi'!E996,2)</f>
        <v>0</v>
      </c>
      <c r="E441" s="110">
        <f>+ROUND('Alimentazione CE Costi'!H996,2)</f>
        <v>0</v>
      </c>
      <c r="F441" s="110">
        <f t="shared" si="170"/>
        <v>0</v>
      </c>
      <c r="G441" s="350"/>
      <c r="H441" s="243"/>
      <c r="I441" s="111"/>
      <c r="K441" s="107"/>
    </row>
    <row r="442" spans="1:11" ht="25.5">
      <c r="A442" s="232"/>
      <c r="B442" s="108" t="s">
        <v>995</v>
      </c>
      <c r="C442" s="109" t="s">
        <v>1660</v>
      </c>
      <c r="D442" s="110">
        <f>+ROUND(SUM('Alimentazione CE Costi'!E998:E1002),2)</f>
        <v>194605</v>
      </c>
      <c r="E442" s="110">
        <f>+ROUND(SUM('Alimentazione CE Costi'!H998:H1002),2)</f>
        <v>195000</v>
      </c>
      <c r="F442" s="110">
        <f t="shared" si="170"/>
        <v>-395</v>
      </c>
      <c r="G442" s="350"/>
      <c r="H442" s="243"/>
      <c r="I442" s="111"/>
      <c r="K442" s="107"/>
    </row>
    <row r="443" spans="1:11" ht="18.75">
      <c r="A443" s="232"/>
      <c r="B443" s="144" t="s">
        <v>1001</v>
      </c>
      <c r="C443" s="145" t="s">
        <v>1661</v>
      </c>
      <c r="D443" s="146">
        <f t="shared" ref="D443" si="189">+D444+D445</f>
        <v>0</v>
      </c>
      <c r="E443" s="146">
        <f t="shared" ref="E443" si="190">+E444+E445</f>
        <v>0</v>
      </c>
      <c r="F443" s="146">
        <f t="shared" si="170"/>
        <v>0</v>
      </c>
      <c r="G443" s="73" t="s">
        <v>1835</v>
      </c>
      <c r="H443" s="243"/>
      <c r="I443" s="111"/>
      <c r="K443" s="107"/>
    </row>
    <row r="444" spans="1:11" ht="25.5">
      <c r="A444" s="232"/>
      <c r="B444" s="112" t="s">
        <v>1002</v>
      </c>
      <c r="C444" s="113" t="s">
        <v>1662</v>
      </c>
      <c r="D444" s="120">
        <f>+ROUND(SUM('Alimentazione CE Costi'!E1006:E1020),2)</f>
        <v>0</v>
      </c>
      <c r="E444" s="120">
        <f>+ROUND(SUM('Alimentazione CE Costi'!H1006:H1020),2)</f>
        <v>0</v>
      </c>
      <c r="F444" s="120">
        <f t="shared" si="170"/>
        <v>0</v>
      </c>
      <c r="G444" s="350"/>
      <c r="H444" s="243"/>
      <c r="I444" s="111"/>
      <c r="K444" s="107"/>
    </row>
    <row r="445" spans="1:11" ht="18.75">
      <c r="A445" s="232"/>
      <c r="B445" s="112" t="s">
        <v>1018</v>
      </c>
      <c r="C445" s="113" t="s">
        <v>1663</v>
      </c>
      <c r="D445" s="110">
        <f>+ROUND(SUM('Alimentazione CE Costi'!E1022:E1064),2)</f>
        <v>0</v>
      </c>
      <c r="E445" s="110">
        <f>+ROUND(SUM('Alimentazione CE Costi'!H1022:H1064),2)</f>
        <v>0</v>
      </c>
      <c r="F445" s="110">
        <f t="shared" si="170"/>
        <v>0</v>
      </c>
      <c r="G445" s="350"/>
      <c r="H445" s="243"/>
      <c r="I445" s="111"/>
      <c r="K445" s="107"/>
    </row>
    <row r="446" spans="1:11" ht="18.75">
      <c r="A446" s="232"/>
      <c r="B446" s="144" t="s">
        <v>1061</v>
      </c>
      <c r="C446" s="145" t="s">
        <v>1664</v>
      </c>
      <c r="D446" s="146">
        <f t="shared" ref="D446" si="191">+D447+D456</f>
        <v>0</v>
      </c>
      <c r="E446" s="146">
        <f t="shared" ref="E446" si="192">+E447+E456</f>
        <v>0</v>
      </c>
      <c r="F446" s="146">
        <f t="shared" si="170"/>
        <v>0</v>
      </c>
      <c r="G446" s="73" t="s">
        <v>1835</v>
      </c>
      <c r="H446" s="243"/>
      <c r="I446" s="111"/>
      <c r="K446" s="107"/>
    </row>
    <row r="447" spans="1:11" ht="18.75">
      <c r="A447" s="232"/>
      <c r="B447" s="139" t="s">
        <v>1062</v>
      </c>
      <c r="C447" s="140" t="s">
        <v>1665</v>
      </c>
      <c r="D447" s="138">
        <f t="shared" ref="D447" si="193">SUM(D448:D455)</f>
        <v>0</v>
      </c>
      <c r="E447" s="138">
        <f t="shared" ref="E447" si="194">SUM(E448:E455)</f>
        <v>0</v>
      </c>
      <c r="F447" s="138">
        <f t="shared" si="170"/>
        <v>0</v>
      </c>
      <c r="G447" s="73" t="s">
        <v>1835</v>
      </c>
      <c r="H447" s="243"/>
      <c r="I447" s="111"/>
      <c r="K447" s="107"/>
    </row>
    <row r="448" spans="1:11" ht="18.75">
      <c r="A448" s="232"/>
      <c r="B448" s="114" t="s">
        <v>1063</v>
      </c>
      <c r="C448" s="115" t="s">
        <v>1666</v>
      </c>
      <c r="D448" s="110">
        <f>+ROUND('Alimentazione CE Costi'!E1068,2)</f>
        <v>0</v>
      </c>
      <c r="E448" s="110">
        <f>+ROUND('Alimentazione CE Costi'!H1068,2)</f>
        <v>0</v>
      </c>
      <c r="F448" s="110">
        <f t="shared" si="170"/>
        <v>0</v>
      </c>
      <c r="G448" s="350"/>
      <c r="H448" s="243"/>
      <c r="I448" s="111"/>
      <c r="K448" s="107"/>
    </row>
    <row r="449" spans="1:11" ht="18.75">
      <c r="A449" s="232"/>
      <c r="B449" s="114" t="s">
        <v>1064</v>
      </c>
      <c r="C449" s="115" t="s">
        <v>1667</v>
      </c>
      <c r="D449" s="110">
        <f>+ROUND('Alimentazione CE Costi'!E1070,2)</f>
        <v>0</v>
      </c>
      <c r="E449" s="110">
        <f>+ROUND('Alimentazione CE Costi'!H1070,2)</f>
        <v>0</v>
      </c>
      <c r="F449" s="110">
        <f t="shared" si="170"/>
        <v>0</v>
      </c>
      <c r="G449" s="350"/>
      <c r="H449" s="243"/>
      <c r="I449" s="111"/>
      <c r="K449" s="107"/>
    </row>
    <row r="450" spans="1:11" ht="18.75">
      <c r="A450" s="232"/>
      <c r="B450" s="114" t="s">
        <v>1065</v>
      </c>
      <c r="C450" s="115" t="s">
        <v>1668</v>
      </c>
      <c r="D450" s="110">
        <f>+ROUND('Alimentazione CE Costi'!E1072,2)</f>
        <v>0</v>
      </c>
      <c r="E450" s="110">
        <f>+ROUND('Alimentazione CE Costi'!H1072,2)</f>
        <v>0</v>
      </c>
      <c r="F450" s="110">
        <f t="shared" si="170"/>
        <v>0</v>
      </c>
      <c r="G450" s="350"/>
      <c r="H450" s="243"/>
      <c r="I450" s="111"/>
      <c r="K450" s="107"/>
    </row>
    <row r="451" spans="1:11" ht="18.75">
      <c r="A451" s="232"/>
      <c r="B451" s="114" t="s">
        <v>1066</v>
      </c>
      <c r="C451" s="115" t="s">
        <v>1669</v>
      </c>
      <c r="D451" s="110">
        <f>+ROUND('Alimentazione CE Costi'!E1074,2)</f>
        <v>0</v>
      </c>
      <c r="E451" s="110">
        <f>+ROUND('Alimentazione CE Costi'!H1074,2)</f>
        <v>0</v>
      </c>
      <c r="F451" s="110">
        <f t="shared" si="170"/>
        <v>0</v>
      </c>
      <c r="G451" s="350"/>
      <c r="H451" s="243"/>
      <c r="I451" s="111"/>
      <c r="K451" s="107"/>
    </row>
    <row r="452" spans="1:11" ht="18.75">
      <c r="A452" s="232"/>
      <c r="B452" s="114" t="s">
        <v>1067</v>
      </c>
      <c r="C452" s="115" t="s">
        <v>1670</v>
      </c>
      <c r="D452" s="110">
        <f>+ROUND('Alimentazione CE Costi'!E1076,2)</f>
        <v>0</v>
      </c>
      <c r="E452" s="110">
        <f>+ROUND('Alimentazione CE Costi'!H1076,2)</f>
        <v>0</v>
      </c>
      <c r="F452" s="110">
        <f t="shared" si="170"/>
        <v>0</v>
      </c>
      <c r="G452" s="350"/>
      <c r="H452" s="243"/>
      <c r="I452" s="111"/>
      <c r="K452" s="107"/>
    </row>
    <row r="453" spans="1:11" ht="18.75">
      <c r="A453" s="232"/>
      <c r="B453" s="114" t="s">
        <v>1068</v>
      </c>
      <c r="C453" s="115" t="s">
        <v>1671</v>
      </c>
      <c r="D453" s="110">
        <f>+ROUND('Alimentazione CE Costi'!E1078,2)</f>
        <v>0</v>
      </c>
      <c r="E453" s="110">
        <f>+ROUND('Alimentazione CE Costi'!H1078,2)</f>
        <v>0</v>
      </c>
      <c r="F453" s="110">
        <f t="shared" si="170"/>
        <v>0</v>
      </c>
      <c r="G453" s="350"/>
      <c r="H453" s="243"/>
      <c r="I453" s="111"/>
      <c r="K453" s="107"/>
    </row>
    <row r="454" spans="1:11" ht="18.75">
      <c r="A454" s="232"/>
      <c r="B454" s="114" t="s">
        <v>1069</v>
      </c>
      <c r="C454" s="115" t="s">
        <v>1672</v>
      </c>
      <c r="D454" s="110">
        <f>+ROUND('Alimentazione CE Costi'!E1080,2)</f>
        <v>0</v>
      </c>
      <c r="E454" s="110">
        <f>+ROUND('Alimentazione CE Costi'!H1080,2)</f>
        <v>0</v>
      </c>
      <c r="F454" s="110">
        <f t="shared" si="170"/>
        <v>0</v>
      </c>
      <c r="G454" s="350"/>
      <c r="H454" s="243"/>
      <c r="I454" s="111"/>
      <c r="K454" s="107"/>
    </row>
    <row r="455" spans="1:11" ht="18.75">
      <c r="A455" s="232"/>
      <c r="B455" s="114" t="s">
        <v>1070</v>
      </c>
      <c r="C455" s="115" t="s">
        <v>1673</v>
      </c>
      <c r="D455" s="110">
        <f>+ROUND('Alimentazione CE Costi'!E1082,2)</f>
        <v>0</v>
      </c>
      <c r="E455" s="110">
        <f>+ROUND('Alimentazione CE Costi'!H1082,2)</f>
        <v>0</v>
      </c>
      <c r="F455" s="110">
        <f t="shared" si="170"/>
        <v>0</v>
      </c>
      <c r="G455" s="350"/>
      <c r="H455" s="243"/>
      <c r="I455" s="111"/>
      <c r="K455" s="107"/>
    </row>
    <row r="456" spans="1:11" ht="18.75">
      <c r="A456" s="232"/>
      <c r="B456" s="139" t="s">
        <v>1071</v>
      </c>
      <c r="C456" s="140" t="s">
        <v>1674</v>
      </c>
      <c r="D456" s="138">
        <f t="shared" ref="D456" si="195">SUM(D457:D462)</f>
        <v>0</v>
      </c>
      <c r="E456" s="138">
        <f t="shared" ref="E456" si="196">SUM(E457:E462)</f>
        <v>0</v>
      </c>
      <c r="F456" s="138">
        <f t="shared" si="170"/>
        <v>0</v>
      </c>
      <c r="G456" s="73" t="s">
        <v>1835</v>
      </c>
      <c r="H456" s="243"/>
      <c r="I456" s="111"/>
      <c r="K456" s="107"/>
    </row>
    <row r="457" spans="1:11" ht="18.75">
      <c r="A457" s="232"/>
      <c r="B457" s="114" t="s">
        <v>1072</v>
      </c>
      <c r="C457" s="115" t="s">
        <v>1675</v>
      </c>
      <c r="D457" s="110">
        <f>+ROUND('Alimentazione CE Costi'!E1085,2)</f>
        <v>0</v>
      </c>
      <c r="E457" s="110">
        <f>+ROUND('Alimentazione CE Costi'!H1085,2)</f>
        <v>0</v>
      </c>
      <c r="F457" s="110">
        <f t="shared" si="170"/>
        <v>0</v>
      </c>
      <c r="G457" s="350"/>
      <c r="H457" s="243"/>
      <c r="I457" s="111"/>
      <c r="K457" s="107"/>
    </row>
    <row r="458" spans="1:11" ht="25.5">
      <c r="A458" s="232"/>
      <c r="B458" s="114" t="s">
        <v>1073</v>
      </c>
      <c r="C458" s="115" t="s">
        <v>1676</v>
      </c>
      <c r="D458" s="110">
        <f>+ROUND('Alimentazione CE Costi'!E1087,2)</f>
        <v>0</v>
      </c>
      <c r="E458" s="110">
        <f>+ROUND('Alimentazione CE Costi'!H1087,2)</f>
        <v>0</v>
      </c>
      <c r="F458" s="110">
        <f t="shared" si="170"/>
        <v>0</v>
      </c>
      <c r="G458" s="350"/>
      <c r="H458" s="243"/>
      <c r="I458" s="111"/>
      <c r="K458" s="107"/>
    </row>
    <row r="459" spans="1:11" ht="18.75">
      <c r="A459" s="232"/>
      <c r="B459" s="114" t="s">
        <v>1074</v>
      </c>
      <c r="C459" s="115" t="s">
        <v>1677</v>
      </c>
      <c r="D459" s="110">
        <f>+ROUND('Alimentazione CE Costi'!E1089,2)</f>
        <v>0</v>
      </c>
      <c r="E459" s="110">
        <f>+ROUND('Alimentazione CE Costi'!H1089,2)</f>
        <v>0</v>
      </c>
      <c r="F459" s="110">
        <f t="shared" si="170"/>
        <v>0</v>
      </c>
      <c r="G459" s="350"/>
      <c r="H459" s="243"/>
      <c r="I459" s="111"/>
      <c r="K459" s="107"/>
    </row>
    <row r="460" spans="1:11" ht="18.75">
      <c r="A460" s="232"/>
      <c r="B460" s="114" t="s">
        <v>1075</v>
      </c>
      <c r="C460" s="115" t="s">
        <v>1678</v>
      </c>
      <c r="D460" s="110">
        <f>+ROUND('Alimentazione CE Costi'!E1091,2)</f>
        <v>0</v>
      </c>
      <c r="E460" s="110">
        <f>+ROUND('Alimentazione CE Costi'!H1091,2)</f>
        <v>0</v>
      </c>
      <c r="F460" s="110">
        <f t="shared" si="170"/>
        <v>0</v>
      </c>
      <c r="G460" s="350"/>
      <c r="H460" s="243"/>
      <c r="I460" s="111"/>
      <c r="K460" s="107"/>
    </row>
    <row r="461" spans="1:11" ht="18.75">
      <c r="A461" s="232"/>
      <c r="B461" s="114" t="s">
        <v>1076</v>
      </c>
      <c r="C461" s="115" t="s">
        <v>1679</v>
      </c>
      <c r="D461" s="110">
        <f>+ROUND('Alimentazione CE Costi'!E1093,2)</f>
        <v>0</v>
      </c>
      <c r="E461" s="110">
        <f>+ROUND('Alimentazione CE Costi'!H1093,2)</f>
        <v>0</v>
      </c>
      <c r="F461" s="110">
        <f t="shared" si="170"/>
        <v>0</v>
      </c>
      <c r="G461" s="350"/>
      <c r="H461" s="243"/>
      <c r="I461" s="111"/>
      <c r="K461" s="107"/>
    </row>
    <row r="462" spans="1:11" ht="18.75">
      <c r="A462" s="232"/>
      <c r="B462" s="114" t="s">
        <v>1077</v>
      </c>
      <c r="C462" s="115" t="s">
        <v>1680</v>
      </c>
      <c r="D462" s="110">
        <f>+ROUND('Alimentazione CE Costi'!E1095,2)</f>
        <v>0</v>
      </c>
      <c r="E462" s="110">
        <f>+ROUND('Alimentazione CE Costi'!H1095,2)</f>
        <v>0</v>
      </c>
      <c r="F462" s="110">
        <f t="shared" si="170"/>
        <v>0</v>
      </c>
      <c r="G462" s="350"/>
      <c r="H462" s="243"/>
      <c r="I462" s="111"/>
      <c r="K462" s="107"/>
    </row>
    <row r="463" spans="1:11" ht="18.75">
      <c r="A463" s="232"/>
      <c r="B463" s="144" t="s">
        <v>1078</v>
      </c>
      <c r="C463" s="145" t="s">
        <v>1681</v>
      </c>
      <c r="D463" s="146">
        <f t="shared" ref="D463" si="197">+D464+D472+D473+D480</f>
        <v>16026021.310000001</v>
      </c>
      <c r="E463" s="146">
        <f t="shared" ref="E463" si="198">+E464+E472+E473+E480</f>
        <v>27905914.640000001</v>
      </c>
      <c r="F463" s="146">
        <f t="shared" si="170"/>
        <v>-11879893.33</v>
      </c>
      <c r="G463" s="73" t="s">
        <v>1835</v>
      </c>
      <c r="H463" s="243"/>
      <c r="I463" s="111"/>
      <c r="K463" s="107"/>
    </row>
    <row r="464" spans="1:11" ht="18.75">
      <c r="A464" s="232"/>
      <c r="B464" s="139" t="s">
        <v>1079</v>
      </c>
      <c r="C464" s="140" t="s">
        <v>1682</v>
      </c>
      <c r="D464" s="138">
        <f t="shared" ref="D464" si="199">SUM(D465:D471)</f>
        <v>14098354</v>
      </c>
      <c r="E464" s="138">
        <f t="shared" ref="E464" si="200">SUM(E465:E471)</f>
        <v>14511354.6</v>
      </c>
      <c r="F464" s="138">
        <f t="shared" si="170"/>
        <v>-413000.59999999963</v>
      </c>
      <c r="G464" s="73" t="s">
        <v>1835</v>
      </c>
      <c r="H464" s="243"/>
      <c r="I464" s="111"/>
      <c r="K464" s="107"/>
    </row>
    <row r="465" spans="1:11" ht="25.5">
      <c r="A465" s="232"/>
      <c r="B465" s="114" t="s">
        <v>1081</v>
      </c>
      <c r="C465" s="115" t="s">
        <v>1683</v>
      </c>
      <c r="D465" s="110">
        <f>+ROUND('Alimentazione CE Costi'!E1099,2)</f>
        <v>0</v>
      </c>
      <c r="E465" s="110">
        <f>+ROUND('Alimentazione CE Costi'!H1099,2)</f>
        <v>0</v>
      </c>
      <c r="F465" s="110">
        <f t="shared" si="170"/>
        <v>0</v>
      </c>
      <c r="G465" s="350"/>
      <c r="H465" s="243"/>
      <c r="I465" s="111"/>
      <c r="K465" s="107"/>
    </row>
    <row r="466" spans="1:11" ht="25.5">
      <c r="A466" s="232"/>
      <c r="B466" s="114" t="s">
        <v>1083</v>
      </c>
      <c r="C466" s="115" t="s">
        <v>1684</v>
      </c>
      <c r="D466" s="110">
        <f>+ROUND('Alimentazione CE Costi'!E1101,2)</f>
        <v>0</v>
      </c>
      <c r="E466" s="110">
        <f>+ROUND('Alimentazione CE Costi'!H1101,2)</f>
        <v>0</v>
      </c>
      <c r="F466" s="110">
        <f t="shared" si="170"/>
        <v>0</v>
      </c>
      <c r="G466" s="350"/>
      <c r="H466" s="243"/>
      <c r="I466" s="111"/>
      <c r="K466" s="107"/>
    </row>
    <row r="467" spans="1:11" ht="25.5">
      <c r="A467" s="232"/>
      <c r="B467" s="114" t="s">
        <v>1085</v>
      </c>
      <c r="C467" s="115" t="s">
        <v>1685</v>
      </c>
      <c r="D467" s="110">
        <f>+ROUND('Alimentazione CE Costi'!E1103,2)</f>
        <v>0</v>
      </c>
      <c r="E467" s="110">
        <f>+ROUND('Alimentazione CE Costi'!H1103,2)</f>
        <v>0</v>
      </c>
      <c r="F467" s="110">
        <f t="shared" si="170"/>
        <v>0</v>
      </c>
      <c r="G467" s="350"/>
      <c r="H467" s="243"/>
      <c r="I467" s="111"/>
      <c r="K467" s="107"/>
    </row>
    <row r="468" spans="1:11" ht="25.5">
      <c r="A468" s="232"/>
      <c r="B468" s="114" t="s">
        <v>1087</v>
      </c>
      <c r="C468" s="115" t="s">
        <v>1686</v>
      </c>
      <c r="D468" s="110">
        <f>+ROUND('Alimentazione CE Costi'!E1105,2)</f>
        <v>0</v>
      </c>
      <c r="E468" s="110">
        <f>+ROUND('Alimentazione CE Costi'!H1105,2)</f>
        <v>0</v>
      </c>
      <c r="F468" s="110">
        <f t="shared" si="170"/>
        <v>0</v>
      </c>
      <c r="G468" s="350"/>
      <c r="H468" s="243"/>
      <c r="I468" s="111"/>
      <c r="K468" s="107"/>
    </row>
    <row r="469" spans="1:11" ht="18.75">
      <c r="A469" s="232"/>
      <c r="B469" s="114" t="s">
        <v>1089</v>
      </c>
      <c r="C469" s="115" t="s">
        <v>1687</v>
      </c>
      <c r="D469" s="110">
        <f>+ROUND('Alimentazione CE Costi'!E1107,2)</f>
        <v>14098354</v>
      </c>
      <c r="E469" s="110">
        <f>+ROUND('Alimentazione CE Costi'!H1107,2)</f>
        <v>14511354.6</v>
      </c>
      <c r="F469" s="110">
        <f t="shared" si="170"/>
        <v>-413000.59999999963</v>
      </c>
      <c r="G469" s="350"/>
      <c r="H469" s="243"/>
      <c r="I469" s="111"/>
      <c r="K469" s="107"/>
    </row>
    <row r="470" spans="1:11" ht="18.75">
      <c r="A470" s="232"/>
      <c r="B470" s="114" t="s">
        <v>1091</v>
      </c>
      <c r="C470" s="115" t="s">
        <v>1688</v>
      </c>
      <c r="D470" s="110">
        <f>+ROUND('Alimentazione CE Costi'!E1109+'Alimentazione CE Costi'!E1110+'Alimentazione CE Costi'!E1111,2)</f>
        <v>0</v>
      </c>
      <c r="E470" s="110">
        <f>+ROUND('Alimentazione CE Costi'!H1109+'Alimentazione CE Costi'!H1110+'Alimentazione CE Costi'!H1111,2)</f>
        <v>0</v>
      </c>
      <c r="F470" s="110">
        <f t="shared" si="170"/>
        <v>0</v>
      </c>
      <c r="G470" s="350"/>
      <c r="H470" s="243"/>
      <c r="I470" s="111"/>
      <c r="K470" s="107"/>
    </row>
    <row r="471" spans="1:11" ht="18.75">
      <c r="A471" s="232"/>
      <c r="B471" s="114" t="s">
        <v>1095</v>
      </c>
      <c r="C471" s="115" t="s">
        <v>1689</v>
      </c>
      <c r="D471" s="110">
        <f>+ROUND('Alimentazione CE Costi'!E1113,2)</f>
        <v>0</v>
      </c>
      <c r="E471" s="110">
        <f>+ROUND('Alimentazione CE Costi'!H1113,2)</f>
        <v>0</v>
      </c>
      <c r="F471" s="110">
        <f t="shared" si="170"/>
        <v>0</v>
      </c>
      <c r="G471" s="350"/>
      <c r="H471" s="243"/>
      <c r="I471" s="111"/>
      <c r="K471" s="107"/>
    </row>
    <row r="472" spans="1:11" ht="25.5">
      <c r="A472" s="232"/>
      <c r="B472" s="112" t="s">
        <v>1096</v>
      </c>
      <c r="C472" s="113" t="s">
        <v>1690</v>
      </c>
      <c r="D472" s="110">
        <f>+ROUND('Alimentazione CE Costi'!E1115+'Alimentazione CE Costi'!E1116,2)</f>
        <v>0</v>
      </c>
      <c r="E472" s="110">
        <f>+ROUND('Alimentazione CE Costi'!H1115+'Alimentazione CE Costi'!H1116,2)</f>
        <v>0</v>
      </c>
      <c r="F472" s="110">
        <f t="shared" si="170"/>
        <v>0</v>
      </c>
      <c r="G472" s="350"/>
      <c r="H472" s="243"/>
      <c r="I472" s="111"/>
      <c r="K472" s="107"/>
    </row>
    <row r="473" spans="1:11" ht="25.5">
      <c r="A473" s="232"/>
      <c r="B473" s="139" t="s">
        <v>1099</v>
      </c>
      <c r="C473" s="140" t="s">
        <v>1691</v>
      </c>
      <c r="D473" s="138">
        <f t="shared" ref="D473" si="201">SUM(D474:D479)</f>
        <v>1801472.09</v>
      </c>
      <c r="E473" s="138">
        <f t="shared" ref="E473" si="202">SUM(E474:E479)</f>
        <v>13209811.039999999</v>
      </c>
      <c r="F473" s="138">
        <f t="shared" si="170"/>
        <v>-11408338.949999999</v>
      </c>
      <c r="G473" s="73" t="s">
        <v>1835</v>
      </c>
      <c r="H473" s="243"/>
      <c r="I473" s="111"/>
      <c r="K473" s="107"/>
    </row>
    <row r="474" spans="1:11" ht="25.5">
      <c r="A474" s="232"/>
      <c r="B474" s="114" t="s">
        <v>1100</v>
      </c>
      <c r="C474" s="115" t="s">
        <v>1692</v>
      </c>
      <c r="D474" s="110">
        <f>+ROUND('Alimentazione CE Costi'!E1119,2)</f>
        <v>0</v>
      </c>
      <c r="E474" s="110">
        <f>+ROUND('Alimentazione CE Costi'!H1119,2)</f>
        <v>180000</v>
      </c>
      <c r="F474" s="110">
        <f t="shared" si="170"/>
        <v>-180000</v>
      </c>
      <c r="G474" s="350"/>
      <c r="H474" s="243"/>
      <c r="I474" s="111"/>
      <c r="K474" s="107"/>
    </row>
    <row r="475" spans="1:11" ht="25.5">
      <c r="A475" s="232"/>
      <c r="B475" s="114" t="s">
        <v>1102</v>
      </c>
      <c r="C475" s="115" t="s">
        <v>1693</v>
      </c>
      <c r="D475" s="110">
        <f>+ROUND('Alimentazione CE Costi'!E1121,2)</f>
        <v>442800</v>
      </c>
      <c r="E475" s="110">
        <f>+ROUND('Alimentazione CE Costi'!H1121,2)</f>
        <v>0</v>
      </c>
      <c r="F475" s="110">
        <f t="shared" ref="F475:F538" si="203">+D475-E475</f>
        <v>442800</v>
      </c>
      <c r="G475" s="350"/>
      <c r="H475" s="243"/>
      <c r="I475" s="111"/>
      <c r="K475" s="107"/>
    </row>
    <row r="476" spans="1:11" ht="25.5">
      <c r="A476" s="232"/>
      <c r="B476" s="114" t="s">
        <v>1104</v>
      </c>
      <c r="C476" s="115" t="s">
        <v>1694</v>
      </c>
      <c r="D476" s="110">
        <f>+ROUND('Alimentazione CE Costi'!E1123,2)</f>
        <v>1358672.09</v>
      </c>
      <c r="E476" s="110">
        <f>+ROUND('Alimentazione CE Costi'!H1123,2)</f>
        <v>12930813.34</v>
      </c>
      <c r="F476" s="110">
        <f t="shared" si="203"/>
        <v>-11572141.25</v>
      </c>
      <c r="G476" s="350"/>
      <c r="H476" s="243"/>
      <c r="I476" s="111"/>
      <c r="K476" s="107"/>
    </row>
    <row r="477" spans="1:11" ht="25.5">
      <c r="A477" s="232"/>
      <c r="B477" s="114" t="s">
        <v>1106</v>
      </c>
      <c r="C477" s="115" t="s">
        <v>1695</v>
      </c>
      <c r="D477" s="110">
        <f>+ROUND('Alimentazione CE Costi'!E1125,2)</f>
        <v>0</v>
      </c>
      <c r="E477" s="110">
        <f>+ROUND('Alimentazione CE Costi'!H1125,2)</f>
        <v>0</v>
      </c>
      <c r="F477" s="110">
        <f t="shared" si="203"/>
        <v>0</v>
      </c>
      <c r="G477" s="350"/>
      <c r="H477" s="243"/>
      <c r="I477" s="111"/>
      <c r="K477" s="107"/>
    </row>
    <row r="478" spans="1:11" ht="25.5">
      <c r="A478" s="232"/>
      <c r="B478" s="114" t="s">
        <v>1107</v>
      </c>
      <c r="C478" s="115" t="s">
        <v>1696</v>
      </c>
      <c r="D478" s="110">
        <f>+ROUND('Alimentazione CE Costi'!E1127+'Alimentazione CE Costi'!E1128,2)</f>
        <v>0</v>
      </c>
      <c r="E478" s="110">
        <f>+ROUND('Alimentazione CE Costi'!H1127+'Alimentazione CE Costi'!H1128,2)</f>
        <v>98997.7</v>
      </c>
      <c r="F478" s="110">
        <f t="shared" si="203"/>
        <v>-98997.7</v>
      </c>
      <c r="G478" s="350"/>
      <c r="H478" s="243"/>
      <c r="I478" s="111"/>
      <c r="K478" s="107"/>
    </row>
    <row r="479" spans="1:11" ht="25.5">
      <c r="A479" s="232"/>
      <c r="B479" s="114" t="s">
        <v>1111</v>
      </c>
      <c r="C479" s="115" t="s">
        <v>1697</v>
      </c>
      <c r="D479" s="110">
        <f>+ROUND('Alimentazione CE Costi'!E1130,2)</f>
        <v>0</v>
      </c>
      <c r="E479" s="110">
        <f>+ROUND('Alimentazione CE Costi'!H1130,2)</f>
        <v>0</v>
      </c>
      <c r="F479" s="110">
        <f t="shared" si="203"/>
        <v>0</v>
      </c>
      <c r="G479" s="350"/>
      <c r="H479" s="243"/>
      <c r="I479" s="111"/>
      <c r="K479" s="107"/>
    </row>
    <row r="480" spans="1:11" ht="18.75">
      <c r="A480" s="232"/>
      <c r="B480" s="139" t="s">
        <v>1113</v>
      </c>
      <c r="C480" s="140" t="s">
        <v>1698</v>
      </c>
      <c r="D480" s="138">
        <f t="shared" ref="D480" si="204">SUM(D481:D490)</f>
        <v>126195.22</v>
      </c>
      <c r="E480" s="138">
        <f t="shared" ref="E480" si="205">SUM(E481:E490)</f>
        <v>184749</v>
      </c>
      <c r="F480" s="138">
        <f t="shared" si="203"/>
        <v>-58553.78</v>
      </c>
      <c r="G480" s="73" t="s">
        <v>1835</v>
      </c>
      <c r="H480" s="243"/>
      <c r="I480" s="111"/>
      <c r="K480" s="107"/>
    </row>
    <row r="481" spans="1:11" ht="18.75">
      <c r="A481" s="232"/>
      <c r="B481" s="122" t="s">
        <v>1115</v>
      </c>
      <c r="C481" s="123" t="s">
        <v>1699</v>
      </c>
      <c r="D481" s="110">
        <f>+ROUND('Alimentazione CE Costi'!E1133,2)</f>
        <v>0</v>
      </c>
      <c r="E481" s="110">
        <f>+ROUND('Alimentazione CE Costi'!H1133,2)</f>
        <v>0</v>
      </c>
      <c r="F481" s="110">
        <f t="shared" si="203"/>
        <v>0</v>
      </c>
      <c r="G481" s="350"/>
      <c r="H481" s="243"/>
      <c r="I481" s="111"/>
      <c r="K481" s="107"/>
    </row>
    <row r="482" spans="1:11" ht="18.75">
      <c r="A482" s="232"/>
      <c r="B482" s="122" t="s">
        <v>1117</v>
      </c>
      <c r="C482" s="123" t="s">
        <v>1700</v>
      </c>
      <c r="D482" s="110">
        <f>+ROUND('Alimentazione CE Costi'!E1135,2)</f>
        <v>0</v>
      </c>
      <c r="E482" s="110">
        <f>+ROUND('Alimentazione CE Costi'!H1135,2)</f>
        <v>0</v>
      </c>
      <c r="F482" s="110">
        <f t="shared" si="203"/>
        <v>0</v>
      </c>
      <c r="G482" s="350"/>
      <c r="H482" s="243"/>
      <c r="I482" s="111"/>
      <c r="K482" s="107"/>
    </row>
    <row r="483" spans="1:11" ht="18.75">
      <c r="A483" s="232"/>
      <c r="B483" s="122" t="s">
        <v>1119</v>
      </c>
      <c r="C483" s="123" t="s">
        <v>1701</v>
      </c>
      <c r="D483" s="110">
        <f>+ROUND('Alimentazione CE Costi'!E1137,2)</f>
        <v>0</v>
      </c>
      <c r="E483" s="110">
        <f>+ROUND('Alimentazione CE Costi'!H1137,2)</f>
        <v>22075</v>
      </c>
      <c r="F483" s="110">
        <f t="shared" si="203"/>
        <v>-22075</v>
      </c>
      <c r="G483" s="350"/>
      <c r="H483" s="243"/>
      <c r="I483" s="111"/>
      <c r="K483" s="107"/>
    </row>
    <row r="484" spans="1:11" ht="18.75">
      <c r="A484" s="232"/>
      <c r="B484" s="114" t="s">
        <v>1121</v>
      </c>
      <c r="C484" s="115" t="s">
        <v>1702</v>
      </c>
      <c r="D484" s="110">
        <f>+ROUND('Alimentazione CE Costi'!E1139,2)</f>
        <v>0</v>
      </c>
      <c r="E484" s="110">
        <f>+ROUND('Alimentazione CE Costi'!H1139,2)</f>
        <v>47026</v>
      </c>
      <c r="F484" s="110">
        <f t="shared" si="203"/>
        <v>-47026</v>
      </c>
      <c r="G484" s="350"/>
      <c r="H484" s="243"/>
      <c r="I484" s="111"/>
      <c r="K484" s="107"/>
    </row>
    <row r="485" spans="1:11" ht="18.75">
      <c r="A485" s="232"/>
      <c r="B485" s="114" t="s">
        <v>1123</v>
      </c>
      <c r="C485" s="115" t="s">
        <v>1703</v>
      </c>
      <c r="D485" s="110">
        <f>+ROUND('Alimentazione CE Costi'!E1141,2)</f>
        <v>0</v>
      </c>
      <c r="E485" s="110">
        <f>+ROUND('Alimentazione CE Costi'!H1141,2)</f>
        <v>115648</v>
      </c>
      <c r="F485" s="110">
        <f t="shared" si="203"/>
        <v>-115648</v>
      </c>
      <c r="G485" s="350"/>
      <c r="H485" s="243"/>
      <c r="I485" s="111"/>
      <c r="K485" s="107"/>
    </row>
    <row r="486" spans="1:11" ht="18.75">
      <c r="A486" s="232"/>
      <c r="B486" s="114" t="s">
        <v>1125</v>
      </c>
      <c r="C486" s="115" t="s">
        <v>1704</v>
      </c>
      <c r="D486" s="110">
        <f>+ROUND('Alimentazione CE Costi'!E1143,2)</f>
        <v>0</v>
      </c>
      <c r="E486" s="110">
        <f>+ROUND('Alimentazione CE Costi'!H1143,2)</f>
        <v>0</v>
      </c>
      <c r="F486" s="110">
        <f t="shared" si="203"/>
        <v>0</v>
      </c>
      <c r="G486" s="350"/>
      <c r="H486" s="243"/>
      <c r="I486" s="111"/>
      <c r="K486" s="107"/>
    </row>
    <row r="487" spans="1:11" ht="18.75">
      <c r="A487" s="232"/>
      <c r="B487" s="114" t="s">
        <v>1127</v>
      </c>
      <c r="C487" s="115" t="s">
        <v>1705</v>
      </c>
      <c r="D487" s="110">
        <f>+ROUND('Alimentazione CE Costi'!E1145,2)</f>
        <v>0</v>
      </c>
      <c r="E487" s="110">
        <f>+ROUND('Alimentazione CE Costi'!H1145,2)</f>
        <v>0</v>
      </c>
      <c r="F487" s="110">
        <f t="shared" si="203"/>
        <v>0</v>
      </c>
      <c r="G487" s="350"/>
      <c r="H487" s="243"/>
      <c r="I487" s="111"/>
      <c r="K487" s="107"/>
    </row>
    <row r="488" spans="1:11" ht="18.75">
      <c r="A488" s="232"/>
      <c r="B488" s="114" t="s">
        <v>1129</v>
      </c>
      <c r="C488" s="115" t="s">
        <v>1706</v>
      </c>
      <c r="D488" s="110">
        <f>+ROUND('Alimentazione CE Costi'!E1147,2)</f>
        <v>0</v>
      </c>
      <c r="E488" s="110">
        <f>+ROUND('Alimentazione CE Costi'!H1147,2)</f>
        <v>0</v>
      </c>
      <c r="F488" s="110">
        <f t="shared" si="203"/>
        <v>0</v>
      </c>
      <c r="G488" s="350"/>
      <c r="H488" s="243"/>
      <c r="I488" s="111"/>
      <c r="K488" s="107"/>
    </row>
    <row r="489" spans="1:11" ht="25.5">
      <c r="A489" s="232"/>
      <c r="B489" s="114" t="s">
        <v>1131</v>
      </c>
      <c r="C489" s="115" t="s">
        <v>1707</v>
      </c>
      <c r="D489" s="110">
        <f>+ROUND('Alimentazione CE Costi'!E1149,2)</f>
        <v>70767.02</v>
      </c>
      <c r="E489" s="110">
        <f>+ROUND('Alimentazione CE Costi'!H1149,2)</f>
        <v>0</v>
      </c>
      <c r="F489" s="110">
        <f t="shared" si="203"/>
        <v>70767.02</v>
      </c>
      <c r="G489" s="350"/>
      <c r="H489" s="243"/>
      <c r="I489" s="111"/>
      <c r="K489" s="107"/>
    </row>
    <row r="490" spans="1:11" ht="18.75">
      <c r="A490" s="232"/>
      <c r="B490" s="122" t="s">
        <v>1132</v>
      </c>
      <c r="C490" s="124" t="s">
        <v>1708</v>
      </c>
      <c r="D490" s="110">
        <f>+ROUND('Alimentazione CE Costi'!E1151,2)</f>
        <v>55428.2</v>
      </c>
      <c r="E490" s="110">
        <f>+ROUND('Alimentazione CE Costi'!H1151,2)</f>
        <v>0</v>
      </c>
      <c r="F490" s="110">
        <f t="shared" si="203"/>
        <v>55428.2</v>
      </c>
      <c r="G490" s="350"/>
      <c r="H490" s="243"/>
      <c r="I490" s="111"/>
      <c r="K490" s="107"/>
    </row>
    <row r="491" spans="1:11" ht="18.75">
      <c r="A491" s="230"/>
      <c r="B491" s="147" t="s">
        <v>1709</v>
      </c>
      <c r="C491" s="148" t="s">
        <v>1710</v>
      </c>
      <c r="D491" s="149">
        <f>+D463+D446+D436+D428+D386+D376+D368+D199+D160+D443</f>
        <v>522608154.63999999</v>
      </c>
      <c r="E491" s="149">
        <f>+E463+E446+E436+E428+E386+E376+E368+E199+E160+E443</f>
        <v>550503042.68000007</v>
      </c>
      <c r="F491" s="149">
        <f t="shared" si="203"/>
        <v>-27894888.040000081</v>
      </c>
      <c r="G491" s="73"/>
      <c r="H491" s="243"/>
      <c r="I491" s="111"/>
      <c r="K491" s="107"/>
    </row>
    <row r="492" spans="1:11" ht="18.75">
      <c r="A492" s="230"/>
      <c r="B492" s="160"/>
      <c r="C492" s="161" t="s">
        <v>1711</v>
      </c>
      <c r="D492" s="162"/>
      <c r="E492" s="162"/>
      <c r="F492" s="162">
        <f t="shared" si="203"/>
        <v>0</v>
      </c>
      <c r="G492" s="73"/>
      <c r="H492" s="243"/>
      <c r="I492" s="111"/>
      <c r="K492" s="107"/>
    </row>
    <row r="493" spans="1:11" ht="18.75">
      <c r="A493" s="230"/>
      <c r="B493" s="144" t="s">
        <v>397</v>
      </c>
      <c r="C493" s="145" t="s">
        <v>1712</v>
      </c>
      <c r="D493" s="146">
        <f t="shared" ref="D493" si="206">+D494+D495+D496</f>
        <v>0</v>
      </c>
      <c r="E493" s="146">
        <f t="shared" ref="E493" si="207">+E494+E495+E496</f>
        <v>0.7</v>
      </c>
      <c r="F493" s="146">
        <f t="shared" si="203"/>
        <v>-0.7</v>
      </c>
      <c r="G493" s="73" t="s">
        <v>1835</v>
      </c>
      <c r="H493" s="243"/>
      <c r="I493" s="111"/>
      <c r="K493" s="107"/>
    </row>
    <row r="494" spans="1:11" ht="18.75">
      <c r="A494" s="230"/>
      <c r="B494" s="112" t="s">
        <v>399</v>
      </c>
      <c r="C494" s="113" t="s">
        <v>1713</v>
      </c>
      <c r="D494" s="110">
        <f>+ROUND('Alimentazione CE Ricavi'!E320,2)</f>
        <v>0</v>
      </c>
      <c r="E494" s="110">
        <f>+ROUND('Alimentazione CE Ricavi'!H320,2)</f>
        <v>0.7</v>
      </c>
      <c r="F494" s="110">
        <f t="shared" si="203"/>
        <v>-0.7</v>
      </c>
      <c r="G494" s="73"/>
      <c r="H494" s="243"/>
      <c r="I494" s="111"/>
      <c r="K494" s="107"/>
    </row>
    <row r="495" spans="1:11" ht="18.75">
      <c r="A495" s="230"/>
      <c r="B495" s="112" t="s">
        <v>400</v>
      </c>
      <c r="C495" s="113" t="s">
        <v>1714</v>
      </c>
      <c r="D495" s="110">
        <f>+ROUND('Alimentazione CE Ricavi'!E322+'Alimentazione CE Ricavi'!E323,2)</f>
        <v>0</v>
      </c>
      <c r="E495" s="110">
        <f>+ROUND('Alimentazione CE Ricavi'!H322+'Alimentazione CE Ricavi'!H323,2)</f>
        <v>0</v>
      </c>
      <c r="F495" s="110">
        <f t="shared" si="203"/>
        <v>0</v>
      </c>
      <c r="G495" s="73"/>
      <c r="H495" s="243"/>
      <c r="I495" s="111"/>
      <c r="K495" s="107"/>
    </row>
    <row r="496" spans="1:11" ht="18.75">
      <c r="A496" s="230"/>
      <c r="B496" s="112" t="s">
        <v>404</v>
      </c>
      <c r="C496" s="113" t="s">
        <v>1715</v>
      </c>
      <c r="D496" s="110">
        <f>+ROUND('Alimentazione CE Ricavi'!E325+'Alimentazione CE Ricavi'!E327+'Alimentazione CE Ricavi'!E326,2)</f>
        <v>0</v>
      </c>
      <c r="E496" s="110">
        <f>+ROUND('Alimentazione CE Ricavi'!H325+'Alimentazione CE Ricavi'!H327+'Alimentazione CE Ricavi'!H326,2)</f>
        <v>0</v>
      </c>
      <c r="F496" s="110">
        <f t="shared" si="203"/>
        <v>0</v>
      </c>
      <c r="G496" s="73"/>
      <c r="H496" s="243"/>
      <c r="I496" s="111"/>
      <c r="K496" s="107"/>
    </row>
    <row r="497" spans="1:11" ht="18.75">
      <c r="A497" s="230"/>
      <c r="B497" s="144" t="s">
        <v>406</v>
      </c>
      <c r="C497" s="145" t="s">
        <v>1716</v>
      </c>
      <c r="D497" s="146">
        <f t="shared" ref="D497" si="208">SUM(D498:D502)</f>
        <v>0</v>
      </c>
      <c r="E497" s="146">
        <f t="shared" ref="E497" si="209">SUM(E498:E502)</f>
        <v>0</v>
      </c>
      <c r="F497" s="146">
        <f t="shared" si="203"/>
        <v>0</v>
      </c>
      <c r="G497" s="73" t="s">
        <v>1835</v>
      </c>
      <c r="H497" s="243"/>
      <c r="I497" s="111"/>
      <c r="K497" s="107"/>
    </row>
    <row r="498" spans="1:11" ht="18.75">
      <c r="A498" s="230"/>
      <c r="B498" s="112" t="s">
        <v>408</v>
      </c>
      <c r="C498" s="113" t="s">
        <v>1717</v>
      </c>
      <c r="D498" s="110">
        <f>+ROUND('Alimentazione CE Ricavi'!E330,2)</f>
        <v>0</v>
      </c>
      <c r="E498" s="110">
        <f>+ROUND('Alimentazione CE Ricavi'!H330,2)</f>
        <v>0</v>
      </c>
      <c r="F498" s="110">
        <f t="shared" si="203"/>
        <v>0</v>
      </c>
      <c r="G498" s="73"/>
      <c r="H498" s="243"/>
      <c r="I498" s="111"/>
      <c r="K498" s="107"/>
    </row>
    <row r="499" spans="1:11" ht="25.5">
      <c r="A499" s="230"/>
      <c r="B499" s="112" t="s">
        <v>410</v>
      </c>
      <c r="C499" s="113" t="s">
        <v>1718</v>
      </c>
      <c r="D499" s="110">
        <f>+ROUND('Alimentazione CE Ricavi'!E332,2)</f>
        <v>0</v>
      </c>
      <c r="E499" s="110">
        <f>+ROUND('Alimentazione CE Ricavi'!H332,2)</f>
        <v>0</v>
      </c>
      <c r="F499" s="110">
        <f t="shared" si="203"/>
        <v>0</v>
      </c>
      <c r="G499" s="73"/>
      <c r="H499" s="243"/>
      <c r="I499" s="111"/>
      <c r="K499" s="107"/>
    </row>
    <row r="500" spans="1:11" ht="25.5">
      <c r="A500" s="230"/>
      <c r="B500" s="112" t="s">
        <v>412</v>
      </c>
      <c r="C500" s="113" t="s">
        <v>1719</v>
      </c>
      <c r="D500" s="110">
        <f>+ROUND('Alimentazione CE Ricavi'!E334,2)</f>
        <v>0</v>
      </c>
      <c r="E500" s="110">
        <f>+ROUND('Alimentazione CE Ricavi'!H334,2)</f>
        <v>0</v>
      </c>
      <c r="F500" s="110">
        <f t="shared" si="203"/>
        <v>0</v>
      </c>
      <c r="G500" s="73"/>
      <c r="H500" s="243"/>
      <c r="I500" s="111"/>
      <c r="K500" s="107"/>
    </row>
    <row r="501" spans="1:11" ht="18.75">
      <c r="A501" s="230"/>
      <c r="B501" s="112" t="s">
        <v>414</v>
      </c>
      <c r="C501" s="113" t="s">
        <v>1720</v>
      </c>
      <c r="D501" s="110">
        <f>+ROUND('Alimentazione CE Ricavi'!E336,2)</f>
        <v>0</v>
      </c>
      <c r="E501" s="110">
        <f>+ROUND('Alimentazione CE Ricavi'!H336,2)</f>
        <v>0</v>
      </c>
      <c r="F501" s="110">
        <f t="shared" si="203"/>
        <v>0</v>
      </c>
      <c r="G501" s="73"/>
      <c r="H501" s="243"/>
      <c r="I501" s="111"/>
      <c r="K501" s="107"/>
    </row>
    <row r="502" spans="1:11" ht="18.75">
      <c r="A502" s="230"/>
      <c r="B502" s="112" t="s">
        <v>416</v>
      </c>
      <c r="C502" s="113" t="s">
        <v>1721</v>
      </c>
      <c r="D502" s="110">
        <f>+ROUND('Alimentazione CE Ricavi'!E338,2)</f>
        <v>0</v>
      </c>
      <c r="E502" s="110">
        <f>+ROUND('Alimentazione CE Ricavi'!H338,2)</f>
        <v>0</v>
      </c>
      <c r="F502" s="110">
        <f t="shared" si="203"/>
        <v>0</v>
      </c>
      <c r="G502" s="73"/>
      <c r="H502" s="243"/>
      <c r="I502" s="111"/>
      <c r="K502" s="107"/>
    </row>
    <row r="503" spans="1:11" ht="18.75">
      <c r="A503" s="230"/>
      <c r="B503" s="144" t="s">
        <v>1133</v>
      </c>
      <c r="C503" s="145" t="s">
        <v>1722</v>
      </c>
      <c r="D503" s="146">
        <f t="shared" ref="D503" si="210">SUM(D504:D506)</f>
        <v>0</v>
      </c>
      <c r="E503" s="146">
        <f t="shared" ref="E503" si="211">SUM(E504:E506)</f>
        <v>0</v>
      </c>
      <c r="F503" s="146">
        <f t="shared" si="203"/>
        <v>0</v>
      </c>
      <c r="G503" s="73" t="s">
        <v>1835</v>
      </c>
      <c r="H503" s="243"/>
      <c r="I503" s="111"/>
      <c r="K503" s="107"/>
    </row>
    <row r="504" spans="1:11" ht="18.75">
      <c r="A504" s="230"/>
      <c r="B504" s="112" t="s">
        <v>1135</v>
      </c>
      <c r="C504" s="113" t="s">
        <v>1723</v>
      </c>
      <c r="D504" s="110">
        <f>+ROUND('Alimentazione CE Costi'!E1155,2)</f>
        <v>0</v>
      </c>
      <c r="E504" s="110">
        <f>+ROUND('Alimentazione CE Costi'!H1155,2)</f>
        <v>0</v>
      </c>
      <c r="F504" s="110">
        <f t="shared" si="203"/>
        <v>0</v>
      </c>
      <c r="G504" s="73"/>
      <c r="H504" s="243"/>
      <c r="I504" s="111"/>
      <c r="K504" s="107"/>
    </row>
    <row r="505" spans="1:11" ht="18.75">
      <c r="A505" s="230"/>
      <c r="B505" s="112" t="s">
        <v>1137</v>
      </c>
      <c r="C505" s="113" t="s">
        <v>1724</v>
      </c>
      <c r="D505" s="110">
        <f>+ROUND('Alimentazione CE Costi'!E1157,2)</f>
        <v>0</v>
      </c>
      <c r="E505" s="110">
        <f>+ROUND('Alimentazione CE Costi'!H1157,2)</f>
        <v>0</v>
      </c>
      <c r="F505" s="110">
        <f t="shared" si="203"/>
        <v>0</v>
      </c>
      <c r="G505" s="73"/>
      <c r="H505" s="243"/>
      <c r="I505" s="111"/>
      <c r="K505" s="107"/>
    </row>
    <row r="506" spans="1:11" ht="18.75">
      <c r="A506" s="230"/>
      <c r="B506" s="112" t="s">
        <v>1139</v>
      </c>
      <c r="C506" s="113" t="s">
        <v>1725</v>
      </c>
      <c r="D506" s="110">
        <f>+ROUND('Alimentazione CE Costi'!E1159+'Alimentazione CE Costi'!E1160,2)</f>
        <v>0</v>
      </c>
      <c r="E506" s="110">
        <f>+ROUND('Alimentazione CE Costi'!H1159+'Alimentazione CE Costi'!H1160,2)</f>
        <v>0</v>
      </c>
      <c r="F506" s="110">
        <f t="shared" si="203"/>
        <v>0</v>
      </c>
      <c r="G506" s="73"/>
      <c r="H506" s="243"/>
      <c r="I506" s="111"/>
      <c r="K506" s="107"/>
    </row>
    <row r="507" spans="1:11" ht="18.75">
      <c r="A507" s="234"/>
      <c r="B507" s="144" t="s">
        <v>1726</v>
      </c>
      <c r="C507" s="145" t="s">
        <v>1727</v>
      </c>
      <c r="D507" s="146">
        <f t="shared" ref="D507" si="212">SUM(D508:D509)</f>
        <v>0</v>
      </c>
      <c r="E507" s="146">
        <f t="shared" ref="E507" si="213">SUM(E508:E509)</f>
        <v>0</v>
      </c>
      <c r="F507" s="146">
        <f t="shared" si="203"/>
        <v>0</v>
      </c>
      <c r="G507" s="73" t="s">
        <v>1835</v>
      </c>
      <c r="H507" s="243"/>
      <c r="I507" s="111"/>
      <c r="K507" s="107"/>
    </row>
    <row r="508" spans="1:11" ht="18.75">
      <c r="A508" s="234"/>
      <c r="B508" s="112" t="s">
        <v>1141</v>
      </c>
      <c r="C508" s="113" t="s">
        <v>1728</v>
      </c>
      <c r="D508" s="110">
        <f>+ROUND('Alimentazione CE Costi'!E1163,2)</f>
        <v>0</v>
      </c>
      <c r="E508" s="110">
        <f>+ROUND('Alimentazione CE Costi'!H1163,2)</f>
        <v>0</v>
      </c>
      <c r="F508" s="110">
        <f t="shared" si="203"/>
        <v>0</v>
      </c>
      <c r="G508" s="73"/>
      <c r="H508" s="243"/>
      <c r="I508" s="111"/>
      <c r="K508" s="107"/>
    </row>
    <row r="509" spans="1:11" ht="18.75">
      <c r="A509" s="230"/>
      <c r="B509" s="112" t="s">
        <v>1143</v>
      </c>
      <c r="C509" s="113" t="s">
        <v>1729</v>
      </c>
      <c r="D509" s="110">
        <f>+ROUND('Alimentazione CE Costi'!E1165,2)</f>
        <v>0</v>
      </c>
      <c r="E509" s="110">
        <f>+ROUND('Alimentazione CE Costi'!H1165,2)</f>
        <v>0</v>
      </c>
      <c r="F509" s="110">
        <f t="shared" si="203"/>
        <v>0</v>
      </c>
      <c r="G509" s="73"/>
      <c r="H509" s="243"/>
      <c r="I509" s="111"/>
      <c r="K509" s="107"/>
    </row>
    <row r="510" spans="1:11" ht="18.75">
      <c r="A510" s="234"/>
      <c r="B510" s="147" t="s">
        <v>1730</v>
      </c>
      <c r="C510" s="148" t="s">
        <v>1731</v>
      </c>
      <c r="D510" s="149">
        <f t="shared" ref="D510" si="214">+D493+D497-D503-D507</f>
        <v>0</v>
      </c>
      <c r="E510" s="149">
        <f t="shared" ref="E510" si="215">+E493+E497-E503-E507</f>
        <v>0.7</v>
      </c>
      <c r="F510" s="149">
        <f t="shared" si="203"/>
        <v>-0.7</v>
      </c>
      <c r="G510" s="73" t="s">
        <v>1835</v>
      </c>
      <c r="H510" s="243"/>
      <c r="I510" s="111"/>
      <c r="K510" s="107"/>
    </row>
    <row r="511" spans="1:11" ht="18.75">
      <c r="A511" s="230"/>
      <c r="B511" s="160"/>
      <c r="C511" s="161" t="s">
        <v>1732</v>
      </c>
      <c r="D511" s="162"/>
      <c r="E511" s="162"/>
      <c r="F511" s="162">
        <f t="shared" si="203"/>
        <v>0</v>
      </c>
      <c r="G511" s="73"/>
      <c r="H511" s="243"/>
      <c r="I511" s="111"/>
      <c r="K511" s="107"/>
    </row>
    <row r="512" spans="1:11" ht="18.75">
      <c r="A512" s="230"/>
      <c r="B512" s="108" t="s">
        <v>418</v>
      </c>
      <c r="C512" s="109" t="s">
        <v>1733</v>
      </c>
      <c r="D512" s="110">
        <f>+ROUND('Alimentazione CE Ricavi'!E341,2)</f>
        <v>0</v>
      </c>
      <c r="E512" s="110">
        <f>+ROUND('Alimentazione CE Ricavi'!H341,2)</f>
        <v>0</v>
      </c>
      <c r="F512" s="110">
        <f t="shared" si="203"/>
        <v>0</v>
      </c>
      <c r="G512" s="73"/>
      <c r="H512" s="243"/>
      <c r="I512" s="111"/>
      <c r="K512" s="107"/>
    </row>
    <row r="513" spans="1:11" ht="18.75">
      <c r="A513" s="230"/>
      <c r="B513" s="108" t="s">
        <v>1145</v>
      </c>
      <c r="C513" s="109" t="s">
        <v>1734</v>
      </c>
      <c r="D513" s="110">
        <f>+ROUND('Alimentazione CE Costi'!E1168,2)</f>
        <v>0</v>
      </c>
      <c r="E513" s="110">
        <f>+ROUND('Alimentazione CE Costi'!H1168,2)</f>
        <v>0</v>
      </c>
      <c r="F513" s="110">
        <f t="shared" si="203"/>
        <v>0</v>
      </c>
      <c r="G513" s="73"/>
      <c r="H513" s="243"/>
      <c r="I513" s="111"/>
      <c r="K513" s="107"/>
    </row>
    <row r="514" spans="1:11" ht="18.75">
      <c r="A514" s="230"/>
      <c r="B514" s="147" t="s">
        <v>1735</v>
      </c>
      <c r="C514" s="148" t="s">
        <v>1736</v>
      </c>
      <c r="D514" s="149">
        <f t="shared" ref="D514" si="216">+D512-D513</f>
        <v>0</v>
      </c>
      <c r="E514" s="149">
        <f t="shared" ref="E514" si="217">+E512-E513</f>
        <v>0</v>
      </c>
      <c r="F514" s="149">
        <f t="shared" si="203"/>
        <v>0</v>
      </c>
      <c r="G514" s="73" t="s">
        <v>1835</v>
      </c>
      <c r="H514" s="243"/>
      <c r="I514" s="111"/>
      <c r="K514" s="107"/>
    </row>
    <row r="515" spans="1:11" ht="18.75">
      <c r="A515" s="230"/>
      <c r="B515" s="160"/>
      <c r="C515" s="161" t="s">
        <v>1737</v>
      </c>
      <c r="D515" s="162"/>
      <c r="E515" s="162"/>
      <c r="F515" s="162">
        <f t="shared" si="203"/>
        <v>0</v>
      </c>
      <c r="G515" s="73"/>
      <c r="H515" s="243"/>
      <c r="I515" s="111"/>
      <c r="K515" s="107"/>
    </row>
    <row r="516" spans="1:11" ht="18.75">
      <c r="A516" s="230"/>
      <c r="B516" s="144" t="s">
        <v>419</v>
      </c>
      <c r="C516" s="145" t="s">
        <v>1738</v>
      </c>
      <c r="D516" s="146">
        <f t="shared" ref="D516" si="218">+D517+D518</f>
        <v>0</v>
      </c>
      <c r="E516" s="146">
        <f t="shared" ref="E516" si="219">+E517+E518</f>
        <v>976561.07000000007</v>
      </c>
      <c r="F516" s="146">
        <f t="shared" si="203"/>
        <v>-976561.07000000007</v>
      </c>
      <c r="G516" s="73" t="s">
        <v>1835</v>
      </c>
      <c r="H516" s="243"/>
      <c r="I516" s="111"/>
      <c r="K516" s="107"/>
    </row>
    <row r="517" spans="1:11" ht="18.75">
      <c r="A517" s="230"/>
      <c r="B517" s="112" t="s">
        <v>421</v>
      </c>
      <c r="C517" s="113" t="s">
        <v>1739</v>
      </c>
      <c r="D517" s="110">
        <f>+ROUND('Alimentazione CE Ricavi'!E345,2)</f>
        <v>0</v>
      </c>
      <c r="E517" s="110">
        <f>+ROUND('Alimentazione CE Ricavi'!H345,2)</f>
        <v>0</v>
      </c>
      <c r="F517" s="110">
        <f t="shared" si="203"/>
        <v>0</v>
      </c>
      <c r="G517" s="73"/>
      <c r="H517" s="243"/>
      <c r="I517" s="111"/>
      <c r="K517" s="107"/>
    </row>
    <row r="518" spans="1:11" ht="18.75">
      <c r="A518" s="230"/>
      <c r="B518" s="139" t="s">
        <v>423</v>
      </c>
      <c r="C518" s="140" t="s">
        <v>1740</v>
      </c>
      <c r="D518" s="138">
        <f t="shared" ref="D518" si="220">+D519+D520+D531+D541</f>
        <v>0</v>
      </c>
      <c r="E518" s="138">
        <f t="shared" ref="E518" si="221">+E519+E520+E531+E541</f>
        <v>976561.07000000007</v>
      </c>
      <c r="F518" s="138">
        <f t="shared" si="203"/>
        <v>-976561.07000000007</v>
      </c>
      <c r="G518" s="73" t="s">
        <v>1835</v>
      </c>
      <c r="H518" s="243"/>
      <c r="I518" s="111"/>
      <c r="K518" s="107"/>
    </row>
    <row r="519" spans="1:11" ht="18.75">
      <c r="A519" s="230"/>
      <c r="B519" s="114" t="s">
        <v>425</v>
      </c>
      <c r="C519" s="115" t="s">
        <v>1741</v>
      </c>
      <c r="D519" s="110">
        <f>+ROUND('Alimentazione CE Ricavi'!E348,2)</f>
        <v>0</v>
      </c>
      <c r="E519" s="110">
        <f>+ROUND('Alimentazione CE Ricavi'!H348,2)</f>
        <v>0</v>
      </c>
      <c r="F519" s="110">
        <f t="shared" si="203"/>
        <v>0</v>
      </c>
      <c r="G519" s="73"/>
      <c r="H519" s="243"/>
      <c r="I519" s="111"/>
      <c r="K519" s="107"/>
    </row>
    <row r="520" spans="1:11" ht="18.75">
      <c r="A520" s="230"/>
      <c r="B520" s="150" t="s">
        <v>426</v>
      </c>
      <c r="C520" s="151" t="s">
        <v>1742</v>
      </c>
      <c r="D520" s="152">
        <f t="shared" ref="D520" si="222">+D521+D522+D523</f>
        <v>0</v>
      </c>
      <c r="E520" s="152">
        <f t="shared" ref="E520" si="223">+E521+E522+E523</f>
        <v>964892.77</v>
      </c>
      <c r="F520" s="152">
        <f t="shared" si="203"/>
        <v>-964892.77</v>
      </c>
      <c r="G520" s="73" t="s">
        <v>1835</v>
      </c>
      <c r="H520" s="243"/>
      <c r="I520" s="111"/>
      <c r="K520" s="107"/>
    </row>
    <row r="521" spans="1:11" ht="18.75">
      <c r="A521" s="232"/>
      <c r="B521" s="114" t="s">
        <v>428</v>
      </c>
      <c r="C521" s="115" t="s">
        <v>1743</v>
      </c>
      <c r="D521" s="110">
        <f>+ROUND('Alimentazione CE Ricavi'!E351,2)</f>
        <v>0</v>
      </c>
      <c r="E521" s="110">
        <f>+ROUND('Alimentazione CE Ricavi'!H351,2)</f>
        <v>0</v>
      </c>
      <c r="F521" s="110">
        <f t="shared" si="203"/>
        <v>0</v>
      </c>
      <c r="G521" s="350"/>
      <c r="H521" s="243"/>
      <c r="I521" s="111"/>
      <c r="K521" s="107"/>
    </row>
    <row r="522" spans="1:11" ht="25.5">
      <c r="A522" s="232" t="s">
        <v>1248</v>
      </c>
      <c r="B522" s="114" t="s">
        <v>430</v>
      </c>
      <c r="C522" s="115" t="s">
        <v>1744</v>
      </c>
      <c r="D522" s="110">
        <f>+ROUND('Alimentazione CE Ricavi'!E353,2)</f>
        <v>0</v>
      </c>
      <c r="E522" s="110">
        <f>+ROUND('Alimentazione CE Ricavi'!H353,2)</f>
        <v>0</v>
      </c>
      <c r="F522" s="110">
        <f t="shared" si="203"/>
        <v>0</v>
      </c>
      <c r="G522" s="350"/>
      <c r="H522" s="243"/>
      <c r="I522" s="111"/>
      <c r="K522" s="107"/>
    </row>
    <row r="523" spans="1:11" ht="18.75">
      <c r="A523" s="232"/>
      <c r="B523" s="156" t="s">
        <v>431</v>
      </c>
      <c r="C523" s="157" t="s">
        <v>1745</v>
      </c>
      <c r="D523" s="155">
        <f t="shared" ref="D523" si="224">SUM(D524:D530)</f>
        <v>0</v>
      </c>
      <c r="E523" s="155">
        <f t="shared" ref="E523" si="225">SUM(E524:E530)</f>
        <v>964892.77</v>
      </c>
      <c r="F523" s="155">
        <f t="shared" si="203"/>
        <v>-964892.77</v>
      </c>
      <c r="G523" s="73" t="s">
        <v>1835</v>
      </c>
      <c r="H523" s="243"/>
      <c r="I523" s="111"/>
      <c r="K523" s="107"/>
    </row>
    <row r="524" spans="1:11" ht="25.5">
      <c r="A524" s="232" t="s">
        <v>1293</v>
      </c>
      <c r="B524" s="116" t="s">
        <v>433</v>
      </c>
      <c r="C524" s="117" t="s">
        <v>1746</v>
      </c>
      <c r="D524" s="110">
        <f>+ROUND('Alimentazione CE Ricavi'!E356,2)</f>
        <v>0</v>
      </c>
      <c r="E524" s="110">
        <f>+ROUND('Alimentazione CE Ricavi'!H356,2)</f>
        <v>0</v>
      </c>
      <c r="F524" s="110">
        <f t="shared" si="203"/>
        <v>0</v>
      </c>
      <c r="G524" s="350"/>
      <c r="H524" s="243"/>
      <c r="I524" s="111"/>
      <c r="K524" s="107"/>
    </row>
    <row r="525" spans="1:11" ht="25.5">
      <c r="A525" s="232"/>
      <c r="B525" s="116" t="s">
        <v>435</v>
      </c>
      <c r="C525" s="117" t="s">
        <v>1747</v>
      </c>
      <c r="D525" s="110">
        <f>+ROUND('Alimentazione CE Ricavi'!E358,2)</f>
        <v>0</v>
      </c>
      <c r="E525" s="110">
        <f>+ROUND('Alimentazione CE Ricavi'!H358,2)</f>
        <v>0</v>
      </c>
      <c r="F525" s="110">
        <f t="shared" si="203"/>
        <v>0</v>
      </c>
      <c r="G525" s="350"/>
      <c r="H525" s="243"/>
      <c r="I525" s="111"/>
      <c r="K525" s="107"/>
    </row>
    <row r="526" spans="1:11" ht="25.5">
      <c r="A526" s="232"/>
      <c r="B526" s="116" t="s">
        <v>437</v>
      </c>
      <c r="C526" s="117" t="s">
        <v>1748</v>
      </c>
      <c r="D526" s="110">
        <f>+ROUND('Alimentazione CE Ricavi'!E360,2)</f>
        <v>0</v>
      </c>
      <c r="E526" s="110">
        <f>+ROUND('Alimentazione CE Ricavi'!H360,2)</f>
        <v>0</v>
      </c>
      <c r="F526" s="110">
        <f t="shared" si="203"/>
        <v>0</v>
      </c>
      <c r="G526" s="350"/>
      <c r="H526" s="243"/>
      <c r="I526" s="111"/>
      <c r="K526" s="107"/>
    </row>
    <row r="527" spans="1:11" ht="25.5">
      <c r="A527" s="232"/>
      <c r="B527" s="116" t="s">
        <v>439</v>
      </c>
      <c r="C527" s="117" t="s">
        <v>1749</v>
      </c>
      <c r="D527" s="110">
        <f>+ROUND('Alimentazione CE Ricavi'!E362,2)</f>
        <v>0</v>
      </c>
      <c r="E527" s="110">
        <f>+ROUND('Alimentazione CE Ricavi'!H362,2)</f>
        <v>0</v>
      </c>
      <c r="F527" s="110">
        <f t="shared" si="203"/>
        <v>0</v>
      </c>
      <c r="G527" s="350"/>
      <c r="H527" s="243"/>
      <c r="I527" s="111"/>
      <c r="K527" s="107"/>
    </row>
    <row r="528" spans="1:11" ht="25.5">
      <c r="A528" s="232"/>
      <c r="B528" s="116" t="s">
        <v>441</v>
      </c>
      <c r="C528" s="117" t="s">
        <v>1750</v>
      </c>
      <c r="D528" s="110">
        <f>+ROUND('Alimentazione CE Ricavi'!E364,2)</f>
        <v>0</v>
      </c>
      <c r="E528" s="110">
        <f>+ROUND('Alimentazione CE Ricavi'!H364,2)</f>
        <v>0</v>
      </c>
      <c r="F528" s="110">
        <f t="shared" si="203"/>
        <v>0</v>
      </c>
      <c r="G528" s="350"/>
      <c r="H528" s="243"/>
      <c r="I528" s="111"/>
      <c r="K528" s="107"/>
    </row>
    <row r="529" spans="1:11" ht="25.5">
      <c r="A529" s="232"/>
      <c r="B529" s="116" t="s">
        <v>443</v>
      </c>
      <c r="C529" s="117" t="s">
        <v>1751</v>
      </c>
      <c r="D529" s="110">
        <f>+ROUND('Alimentazione CE Ricavi'!E366,2)</f>
        <v>0</v>
      </c>
      <c r="E529" s="110">
        <f>+ROUND('Alimentazione CE Ricavi'!H366,2)</f>
        <v>2.1800000000000002</v>
      </c>
      <c r="F529" s="110">
        <f t="shared" si="203"/>
        <v>-2.1800000000000002</v>
      </c>
      <c r="G529" s="350"/>
      <c r="H529" s="243"/>
      <c r="I529" s="111"/>
      <c r="K529" s="107"/>
    </row>
    <row r="530" spans="1:11" ht="18.75">
      <c r="A530" s="232"/>
      <c r="B530" s="116" t="s">
        <v>445</v>
      </c>
      <c r="C530" s="117" t="s">
        <v>1752</v>
      </c>
      <c r="D530" s="110">
        <f>+ROUND('Alimentazione CE Ricavi'!E368,2)</f>
        <v>0</v>
      </c>
      <c r="E530" s="110">
        <f>+ROUND('Alimentazione CE Ricavi'!H368,2)</f>
        <v>964890.59</v>
      </c>
      <c r="F530" s="110">
        <f t="shared" si="203"/>
        <v>-964890.59</v>
      </c>
      <c r="G530" s="350"/>
      <c r="H530" s="243"/>
      <c r="I530" s="111"/>
      <c r="K530" s="107"/>
    </row>
    <row r="531" spans="1:11" ht="18.75">
      <c r="A531" s="232"/>
      <c r="B531" s="150" t="s">
        <v>1753</v>
      </c>
      <c r="C531" s="151" t="s">
        <v>1754</v>
      </c>
      <c r="D531" s="152">
        <f t="shared" ref="D531" si="226">+D532+D533</f>
        <v>0</v>
      </c>
      <c r="E531" s="152">
        <f t="shared" ref="E531" si="227">+E532+E533</f>
        <v>11663.64</v>
      </c>
      <c r="F531" s="152">
        <f t="shared" si="203"/>
        <v>-11663.64</v>
      </c>
      <c r="G531" s="73" t="s">
        <v>1835</v>
      </c>
      <c r="H531" s="243"/>
      <c r="I531" s="111"/>
      <c r="K531" s="107"/>
    </row>
    <row r="532" spans="1:11" ht="25.5">
      <c r="A532" s="230" t="s">
        <v>1248</v>
      </c>
      <c r="B532" s="114" t="s">
        <v>447</v>
      </c>
      <c r="C532" s="115" t="s">
        <v>1755</v>
      </c>
      <c r="D532" s="110">
        <f>+ROUND('Alimentazione CE Ricavi'!E371,2)</f>
        <v>0</v>
      </c>
      <c r="E532" s="110">
        <f>+ROUND('Alimentazione CE Ricavi'!H371,2)</f>
        <v>0</v>
      </c>
      <c r="F532" s="110">
        <f t="shared" si="203"/>
        <v>0</v>
      </c>
      <c r="G532" s="73"/>
      <c r="H532" s="243"/>
      <c r="I532" s="111"/>
      <c r="K532" s="107"/>
    </row>
    <row r="533" spans="1:11" ht="18.75">
      <c r="A533" s="230"/>
      <c r="B533" s="156" t="s">
        <v>1756</v>
      </c>
      <c r="C533" s="157" t="s">
        <v>1757</v>
      </c>
      <c r="D533" s="155">
        <f t="shared" ref="D533" si="228">SUM(D534:D540)</f>
        <v>0</v>
      </c>
      <c r="E533" s="155">
        <f t="shared" ref="E533" si="229">SUM(E534:E540)</f>
        <v>11663.64</v>
      </c>
      <c r="F533" s="155">
        <f t="shared" si="203"/>
        <v>-11663.64</v>
      </c>
      <c r="G533" s="73" t="s">
        <v>1835</v>
      </c>
      <c r="H533" s="243"/>
      <c r="I533" s="111"/>
      <c r="K533" s="107"/>
    </row>
    <row r="534" spans="1:11" ht="25.5">
      <c r="A534" s="230" t="s">
        <v>1293</v>
      </c>
      <c r="B534" s="116" t="s">
        <v>449</v>
      </c>
      <c r="C534" s="117" t="s">
        <v>1758</v>
      </c>
      <c r="D534" s="110">
        <f>+ROUND('Alimentazione CE Ricavi'!E374,2)</f>
        <v>0</v>
      </c>
      <c r="E534" s="110">
        <f>+ROUND('Alimentazione CE Ricavi'!H374,2)</f>
        <v>0</v>
      </c>
      <c r="F534" s="110">
        <f t="shared" si="203"/>
        <v>0</v>
      </c>
      <c r="G534" s="73"/>
      <c r="H534" s="243"/>
      <c r="I534" s="111"/>
      <c r="K534" s="107"/>
    </row>
    <row r="535" spans="1:11" ht="18.75">
      <c r="A535" s="230"/>
      <c r="B535" s="116" t="s">
        <v>451</v>
      </c>
      <c r="C535" s="117" t="s">
        <v>1759</v>
      </c>
      <c r="D535" s="110">
        <f>+ROUND('Alimentazione CE Ricavi'!E376,2)</f>
        <v>0</v>
      </c>
      <c r="E535" s="110">
        <f>+ROUND('Alimentazione CE Ricavi'!H376,2)</f>
        <v>0</v>
      </c>
      <c r="F535" s="110">
        <f t="shared" si="203"/>
        <v>0</v>
      </c>
      <c r="G535" s="73"/>
      <c r="H535" s="243"/>
      <c r="I535" s="111"/>
      <c r="K535" s="107"/>
    </row>
    <row r="536" spans="1:11" ht="25.5">
      <c r="A536" s="230"/>
      <c r="B536" s="116" t="s">
        <v>453</v>
      </c>
      <c r="C536" s="117" t="s">
        <v>1760</v>
      </c>
      <c r="D536" s="110">
        <f>+ROUND('Alimentazione CE Ricavi'!E378,2)</f>
        <v>0</v>
      </c>
      <c r="E536" s="110">
        <f>+ROUND('Alimentazione CE Ricavi'!H378,2)</f>
        <v>0</v>
      </c>
      <c r="F536" s="110">
        <f t="shared" si="203"/>
        <v>0</v>
      </c>
      <c r="G536" s="73"/>
      <c r="H536" s="243"/>
      <c r="I536" s="111"/>
      <c r="K536" s="107"/>
    </row>
    <row r="537" spans="1:11" ht="25.5">
      <c r="A537" s="230"/>
      <c r="B537" s="116" t="s">
        <v>455</v>
      </c>
      <c r="C537" s="117" t="s">
        <v>1761</v>
      </c>
      <c r="D537" s="110">
        <f>+ROUND('Alimentazione CE Ricavi'!E380,2)</f>
        <v>0</v>
      </c>
      <c r="E537" s="110">
        <f>+ROUND('Alimentazione CE Ricavi'!H380,2)</f>
        <v>0</v>
      </c>
      <c r="F537" s="110">
        <f t="shared" si="203"/>
        <v>0</v>
      </c>
      <c r="G537" s="73"/>
      <c r="H537" s="243"/>
      <c r="I537" s="111"/>
      <c r="K537" s="107"/>
    </row>
    <row r="538" spans="1:11" ht="25.5">
      <c r="A538" s="230"/>
      <c r="B538" s="116" t="s">
        <v>457</v>
      </c>
      <c r="C538" s="117" t="s">
        <v>1762</v>
      </c>
      <c r="D538" s="110">
        <f>+ROUND('Alimentazione CE Ricavi'!E382,2)</f>
        <v>0</v>
      </c>
      <c r="E538" s="110">
        <f>+ROUND('Alimentazione CE Ricavi'!H382,2)</f>
        <v>0</v>
      </c>
      <c r="F538" s="110">
        <f t="shared" si="203"/>
        <v>0</v>
      </c>
      <c r="G538" s="73"/>
      <c r="H538" s="243"/>
      <c r="I538" s="111"/>
      <c r="K538" s="107"/>
    </row>
    <row r="539" spans="1:11" ht="25.5">
      <c r="A539" s="230"/>
      <c r="B539" s="116" t="s">
        <v>459</v>
      </c>
      <c r="C539" s="117" t="s">
        <v>1763</v>
      </c>
      <c r="D539" s="110">
        <f>+ROUND('Alimentazione CE Ricavi'!E384,2)</f>
        <v>0</v>
      </c>
      <c r="E539" s="110">
        <f>+ROUND('Alimentazione CE Ricavi'!H384,2)</f>
        <v>0</v>
      </c>
      <c r="F539" s="110">
        <f t="shared" ref="F539:F587" si="230">+D539-E539</f>
        <v>0</v>
      </c>
      <c r="G539" s="73"/>
      <c r="H539" s="243"/>
      <c r="I539" s="111"/>
      <c r="K539" s="107"/>
    </row>
    <row r="540" spans="1:11" ht="18.75">
      <c r="A540" s="230"/>
      <c r="B540" s="116" t="s">
        <v>461</v>
      </c>
      <c r="C540" s="117" t="s">
        <v>1764</v>
      </c>
      <c r="D540" s="110">
        <f>+ROUND('Alimentazione CE Ricavi'!E386,2)</f>
        <v>0</v>
      </c>
      <c r="E540" s="110">
        <f>+ROUND('Alimentazione CE Ricavi'!H386,2)</f>
        <v>11663.64</v>
      </c>
      <c r="F540" s="110">
        <f t="shared" si="230"/>
        <v>-11663.64</v>
      </c>
      <c r="G540" s="73"/>
      <c r="H540" s="243"/>
      <c r="I540" s="111"/>
      <c r="K540" s="107"/>
    </row>
    <row r="541" spans="1:11" ht="18.75">
      <c r="A541" s="230"/>
      <c r="B541" s="114" t="s">
        <v>462</v>
      </c>
      <c r="C541" s="115" t="s">
        <v>1765</v>
      </c>
      <c r="D541" s="110">
        <f>+ROUND('Alimentazione CE Ricavi'!E388,2)</f>
        <v>0</v>
      </c>
      <c r="E541" s="110">
        <f>+ROUND('Alimentazione CE Ricavi'!H388,2)</f>
        <v>4.66</v>
      </c>
      <c r="F541" s="110">
        <f t="shared" si="230"/>
        <v>-4.66</v>
      </c>
      <c r="G541" s="73"/>
      <c r="H541" s="243"/>
      <c r="I541" s="111"/>
      <c r="K541" s="107"/>
    </row>
    <row r="542" spans="1:11" ht="18.75">
      <c r="A542" s="230"/>
      <c r="B542" s="144" t="s">
        <v>1146</v>
      </c>
      <c r="C542" s="145" t="s">
        <v>1766</v>
      </c>
      <c r="D542" s="146">
        <f t="shared" ref="D542" si="231">+D543+D544</f>
        <v>0</v>
      </c>
      <c r="E542" s="146">
        <f t="shared" ref="E542" si="232">+E543+E544</f>
        <v>6499792.5999999996</v>
      </c>
      <c r="F542" s="146">
        <f t="shared" si="230"/>
        <v>-6499792.5999999996</v>
      </c>
      <c r="G542" s="73"/>
      <c r="H542" s="243"/>
      <c r="I542" s="111"/>
      <c r="K542" s="107"/>
    </row>
    <row r="543" spans="1:11" ht="18.75">
      <c r="A543" s="230"/>
      <c r="B543" s="112" t="s">
        <v>1148</v>
      </c>
      <c r="C543" s="113" t="s">
        <v>1767</v>
      </c>
      <c r="D543" s="110">
        <f>+ROUND('Alimentazione CE Costi'!E1172,2)</f>
        <v>0</v>
      </c>
      <c r="E543" s="110">
        <f>+ROUND('Alimentazione CE Costi'!H1172,2)</f>
        <v>0</v>
      </c>
      <c r="F543" s="110">
        <f t="shared" si="230"/>
        <v>0</v>
      </c>
      <c r="G543" s="73"/>
      <c r="H543" s="243"/>
      <c r="I543" s="111"/>
      <c r="K543" s="107"/>
    </row>
    <row r="544" spans="1:11" ht="18.75">
      <c r="A544" s="230"/>
      <c r="B544" s="139" t="s">
        <v>1150</v>
      </c>
      <c r="C544" s="140" t="s">
        <v>1768</v>
      </c>
      <c r="D544" s="138">
        <f t="shared" ref="D544" si="233">+D545+D546+D547+D562+D573</f>
        <v>0</v>
      </c>
      <c r="E544" s="138">
        <f t="shared" ref="E544" si="234">+E545+E546+E547+E562+E573</f>
        <v>6499792.5999999996</v>
      </c>
      <c r="F544" s="138">
        <f t="shared" si="230"/>
        <v>-6499792.5999999996</v>
      </c>
      <c r="G544" s="73"/>
      <c r="H544" s="243"/>
      <c r="I544" s="111"/>
      <c r="K544" s="107"/>
    </row>
    <row r="545" spans="1:11" ht="18.75">
      <c r="A545" s="230"/>
      <c r="B545" s="114" t="s">
        <v>1152</v>
      </c>
      <c r="C545" s="115" t="s">
        <v>1769</v>
      </c>
      <c r="D545" s="110">
        <f>+ROUND('Alimentazione CE Costi'!E1175,2)</f>
        <v>0</v>
      </c>
      <c r="E545" s="110">
        <f>+ROUND('Alimentazione CE Costi'!H1175,2)</f>
        <v>0</v>
      </c>
      <c r="F545" s="110">
        <f t="shared" si="230"/>
        <v>0</v>
      </c>
      <c r="G545" s="73"/>
      <c r="H545" s="243"/>
      <c r="I545" s="111"/>
      <c r="K545" s="107"/>
    </row>
    <row r="546" spans="1:11" ht="18.75">
      <c r="A546" s="230"/>
      <c r="B546" s="114" t="s">
        <v>1154</v>
      </c>
      <c r="C546" s="115" t="s">
        <v>1770</v>
      </c>
      <c r="D546" s="110">
        <f>+ROUND('Alimentazione CE Costi'!E1177,2)</f>
        <v>0</v>
      </c>
      <c r="E546" s="110">
        <f>+ROUND('Alimentazione CE Costi'!H1177,2)</f>
        <v>0</v>
      </c>
      <c r="F546" s="110">
        <f t="shared" si="230"/>
        <v>0</v>
      </c>
      <c r="G546" s="73"/>
      <c r="H546" s="243"/>
      <c r="I546" s="111"/>
      <c r="K546" s="107"/>
    </row>
    <row r="547" spans="1:11" ht="18.75">
      <c r="A547" s="230"/>
      <c r="B547" s="150" t="s">
        <v>1155</v>
      </c>
      <c r="C547" s="151" t="s">
        <v>1771</v>
      </c>
      <c r="D547" s="152">
        <f t="shared" ref="D547" si="235">+D548+D551</f>
        <v>0</v>
      </c>
      <c r="E547" s="152">
        <f t="shared" ref="E547" si="236">+E548+E551</f>
        <v>6499349.6799999997</v>
      </c>
      <c r="F547" s="152">
        <f t="shared" si="230"/>
        <v>-6499349.6799999997</v>
      </c>
      <c r="G547" s="73"/>
      <c r="H547" s="243"/>
      <c r="I547" s="111"/>
      <c r="K547" s="107"/>
    </row>
    <row r="548" spans="1:11" ht="25.5">
      <c r="A548" s="230" t="s">
        <v>1248</v>
      </c>
      <c r="B548" s="156" t="s">
        <v>1156</v>
      </c>
      <c r="C548" s="157" t="s">
        <v>1772</v>
      </c>
      <c r="D548" s="155">
        <f t="shared" ref="D548" si="237">+D549+D550</f>
        <v>0</v>
      </c>
      <c r="E548" s="155">
        <f t="shared" ref="E548" si="238">+E549+E550</f>
        <v>6392083.4299999997</v>
      </c>
      <c r="F548" s="155">
        <f t="shared" si="230"/>
        <v>-6392083.4299999997</v>
      </c>
      <c r="G548" s="73"/>
      <c r="H548" s="243"/>
      <c r="I548" s="111"/>
      <c r="K548" s="107"/>
    </row>
    <row r="549" spans="1:11" ht="25.5">
      <c r="A549" s="230" t="s">
        <v>1248</v>
      </c>
      <c r="B549" s="116" t="s">
        <v>1158</v>
      </c>
      <c r="C549" s="117" t="s">
        <v>1773</v>
      </c>
      <c r="D549" s="110">
        <f>+ROUND('Alimentazione CE Costi'!E1181,2)</f>
        <v>0</v>
      </c>
      <c r="E549" s="110">
        <f>+ROUND('Alimentazione CE Costi'!H1181,2)</f>
        <v>0</v>
      </c>
      <c r="F549" s="110">
        <f t="shared" si="230"/>
        <v>0</v>
      </c>
      <c r="G549" s="73"/>
      <c r="H549" s="243"/>
      <c r="I549" s="111"/>
      <c r="K549" s="107"/>
    </row>
    <row r="550" spans="1:11" ht="25.5">
      <c r="A550" s="230" t="s">
        <v>1248</v>
      </c>
      <c r="B550" s="116" t="s">
        <v>1160</v>
      </c>
      <c r="C550" s="117" t="s">
        <v>1774</v>
      </c>
      <c r="D550" s="110">
        <f>+ROUND('Alimentazione CE Costi'!E1183,2)</f>
        <v>0</v>
      </c>
      <c r="E550" s="110">
        <f>+ROUND('Alimentazione CE Costi'!H1183,2)</f>
        <v>6392083.4299999997</v>
      </c>
      <c r="F550" s="110">
        <f t="shared" si="230"/>
        <v>-6392083.4299999997</v>
      </c>
      <c r="G550" s="73"/>
      <c r="H550" s="243"/>
      <c r="I550" s="111"/>
      <c r="K550" s="107"/>
    </row>
    <row r="551" spans="1:11" ht="18.75">
      <c r="A551" s="230"/>
      <c r="B551" s="156" t="s">
        <v>1161</v>
      </c>
      <c r="C551" s="157" t="s">
        <v>1775</v>
      </c>
      <c r="D551" s="155">
        <f t="shared" ref="D551" si="239">+D552+D553+D557+D558+D559+D560+D561</f>
        <v>0</v>
      </c>
      <c r="E551" s="155">
        <f t="shared" ref="E551" si="240">+E552+E553+E557+E558+E559+E560+E561</f>
        <v>107266.25</v>
      </c>
      <c r="F551" s="155">
        <f t="shared" si="230"/>
        <v>-107266.25</v>
      </c>
      <c r="G551" s="73"/>
      <c r="H551" s="243"/>
      <c r="I551" s="111"/>
      <c r="K551" s="107"/>
    </row>
    <row r="552" spans="1:11" ht="25.5">
      <c r="A552" s="230" t="s">
        <v>1293</v>
      </c>
      <c r="B552" s="116" t="s">
        <v>1163</v>
      </c>
      <c r="C552" s="117" t="s">
        <v>1776</v>
      </c>
      <c r="D552" s="110">
        <f>+ROUND('Alimentazione CE Costi'!E1186,2)</f>
        <v>0</v>
      </c>
      <c r="E552" s="110">
        <f>+ROUND('Alimentazione CE Costi'!H1186,2)</f>
        <v>0</v>
      </c>
      <c r="F552" s="110">
        <f t="shared" si="230"/>
        <v>0</v>
      </c>
      <c r="G552" s="73"/>
      <c r="H552" s="243"/>
      <c r="I552" s="111"/>
      <c r="K552" s="107"/>
    </row>
    <row r="553" spans="1:11" ht="25.5">
      <c r="A553" s="230"/>
      <c r="B553" s="171" t="s">
        <v>1164</v>
      </c>
      <c r="C553" s="172" t="s">
        <v>1777</v>
      </c>
      <c r="D553" s="173">
        <f t="shared" ref="D553" si="241">+D554+D555+D556</f>
        <v>0</v>
      </c>
      <c r="E553" s="173">
        <f t="shared" ref="E553" si="242">+E554+E555+E556</f>
        <v>47052.86</v>
      </c>
      <c r="F553" s="173">
        <f t="shared" si="230"/>
        <v>-47052.86</v>
      </c>
      <c r="G553" s="73"/>
      <c r="H553" s="243"/>
      <c r="I553" s="111"/>
      <c r="K553" s="107"/>
    </row>
    <row r="554" spans="1:11" ht="25.5">
      <c r="A554" s="230"/>
      <c r="B554" s="114" t="s">
        <v>1166</v>
      </c>
      <c r="C554" s="115" t="s">
        <v>1778</v>
      </c>
      <c r="D554" s="110">
        <f>+ROUND('Alimentazione CE Costi'!E1189,2)</f>
        <v>0</v>
      </c>
      <c r="E554" s="110">
        <f>+ROUND('Alimentazione CE Costi'!H1189,2)</f>
        <v>0</v>
      </c>
      <c r="F554" s="110">
        <f t="shared" si="230"/>
        <v>0</v>
      </c>
      <c r="G554" s="73"/>
      <c r="H554" s="243"/>
      <c r="I554" s="111"/>
      <c r="K554" s="107"/>
    </row>
    <row r="555" spans="1:11" ht="25.5">
      <c r="A555" s="230"/>
      <c r="B555" s="114" t="s">
        <v>1168</v>
      </c>
      <c r="C555" s="115" t="s">
        <v>1779</v>
      </c>
      <c r="D555" s="110">
        <f>+ROUND('Alimentazione CE Costi'!E1191,2)</f>
        <v>0</v>
      </c>
      <c r="E555" s="110">
        <f>+ROUND('Alimentazione CE Costi'!H1191,2)</f>
        <v>0</v>
      </c>
      <c r="F555" s="110">
        <f t="shared" si="230"/>
        <v>0</v>
      </c>
      <c r="G555" s="73"/>
      <c r="H555" s="243"/>
      <c r="I555" s="111"/>
      <c r="K555" s="107"/>
    </row>
    <row r="556" spans="1:11" ht="25.5">
      <c r="A556" s="230"/>
      <c r="B556" s="114" t="s">
        <v>1170</v>
      </c>
      <c r="C556" s="115" t="s">
        <v>1780</v>
      </c>
      <c r="D556" s="110">
        <f>+ROUND('Alimentazione CE Costi'!E1193,2)</f>
        <v>0</v>
      </c>
      <c r="E556" s="110">
        <f>+ROUND('Alimentazione CE Costi'!H1193,2)</f>
        <v>47052.86</v>
      </c>
      <c r="F556" s="110">
        <f t="shared" si="230"/>
        <v>-47052.86</v>
      </c>
      <c r="G556" s="73"/>
      <c r="H556" s="243"/>
      <c r="I556" s="111"/>
      <c r="K556" s="107"/>
    </row>
    <row r="557" spans="1:11" ht="25.5">
      <c r="A557" s="230"/>
      <c r="B557" s="116" t="s">
        <v>1172</v>
      </c>
      <c r="C557" s="117" t="s">
        <v>1781</v>
      </c>
      <c r="D557" s="110">
        <f>+ROUND('Alimentazione CE Costi'!E1195,2)</f>
        <v>0</v>
      </c>
      <c r="E557" s="110">
        <f>+ROUND('Alimentazione CE Costi'!H1195,2)</f>
        <v>0</v>
      </c>
      <c r="F557" s="110">
        <f t="shared" si="230"/>
        <v>0</v>
      </c>
      <c r="G557" s="73"/>
      <c r="H557" s="243"/>
      <c r="I557" s="111"/>
      <c r="K557" s="107"/>
    </row>
    <row r="558" spans="1:11" ht="25.5">
      <c r="A558" s="230"/>
      <c r="B558" s="116" t="s">
        <v>1174</v>
      </c>
      <c r="C558" s="117" t="s">
        <v>1782</v>
      </c>
      <c r="D558" s="110">
        <f>+ROUND('Alimentazione CE Costi'!E1197,2)</f>
        <v>0</v>
      </c>
      <c r="E558" s="110">
        <f>+ROUND('Alimentazione CE Costi'!H1197,2)</f>
        <v>0</v>
      </c>
      <c r="F558" s="110">
        <f t="shared" si="230"/>
        <v>0</v>
      </c>
      <c r="G558" s="73"/>
      <c r="H558" s="243"/>
      <c r="I558" s="111"/>
      <c r="K558" s="107"/>
    </row>
    <row r="559" spans="1:11" ht="25.5">
      <c r="A559" s="230"/>
      <c r="B559" s="116" t="s">
        <v>1176</v>
      </c>
      <c r="C559" s="117" t="s">
        <v>1783</v>
      </c>
      <c r="D559" s="110">
        <f>+ROUND('Alimentazione CE Costi'!E1199,2)</f>
        <v>0</v>
      </c>
      <c r="E559" s="110">
        <f>+ROUND('Alimentazione CE Costi'!H1199,2)</f>
        <v>0</v>
      </c>
      <c r="F559" s="110">
        <f t="shared" si="230"/>
        <v>0</v>
      </c>
      <c r="G559" s="73"/>
      <c r="H559" s="243"/>
      <c r="I559" s="111"/>
      <c r="K559" s="107"/>
    </row>
    <row r="560" spans="1:11" ht="25.5">
      <c r="A560" s="230"/>
      <c r="B560" s="116" t="s">
        <v>1178</v>
      </c>
      <c r="C560" s="117" t="s">
        <v>1784</v>
      </c>
      <c r="D560" s="110">
        <f>+ROUND('Alimentazione CE Costi'!E1201,2)</f>
        <v>0</v>
      </c>
      <c r="E560" s="110">
        <f>+ROUND('Alimentazione CE Costi'!H1201,2)</f>
        <v>0</v>
      </c>
      <c r="F560" s="110">
        <f t="shared" si="230"/>
        <v>0</v>
      </c>
      <c r="G560" s="73"/>
      <c r="H560" s="243"/>
      <c r="I560" s="111"/>
      <c r="K560" s="107"/>
    </row>
    <row r="561" spans="1:11" ht="18.75">
      <c r="A561" s="230"/>
      <c r="B561" s="116" t="s">
        <v>1180</v>
      </c>
      <c r="C561" s="117" t="s">
        <v>1785</v>
      </c>
      <c r="D561" s="110">
        <f>+ROUND('Alimentazione CE Costi'!E1203,2)</f>
        <v>0</v>
      </c>
      <c r="E561" s="110">
        <f>+ROUND('Alimentazione CE Costi'!H1203,2)</f>
        <v>60213.39</v>
      </c>
      <c r="F561" s="110">
        <f t="shared" si="230"/>
        <v>-60213.39</v>
      </c>
      <c r="G561" s="73"/>
      <c r="H561" s="243"/>
      <c r="I561" s="111"/>
      <c r="K561" s="107"/>
    </row>
    <row r="562" spans="1:11" ht="18.75">
      <c r="A562" s="230"/>
      <c r="B562" s="150" t="s">
        <v>1181</v>
      </c>
      <c r="C562" s="151" t="s">
        <v>1786</v>
      </c>
      <c r="D562" s="152">
        <f t="shared" ref="D562" si="243">+D563+D564+D565</f>
        <v>0</v>
      </c>
      <c r="E562" s="152">
        <f t="shared" ref="E562" si="244">+E563+E564+E565</f>
        <v>388.25</v>
      </c>
      <c r="F562" s="152">
        <f t="shared" si="230"/>
        <v>-388.25</v>
      </c>
      <c r="G562" s="73"/>
      <c r="H562" s="243"/>
      <c r="I562" s="111"/>
      <c r="K562" s="107"/>
    </row>
    <row r="563" spans="1:11" ht="18.75">
      <c r="A563" s="232"/>
      <c r="B563" s="114" t="s">
        <v>1183</v>
      </c>
      <c r="C563" s="115" t="s">
        <v>1787</v>
      </c>
      <c r="D563" s="110">
        <f>+ROUND('Alimentazione CE Costi'!E1206,2)</f>
        <v>0</v>
      </c>
      <c r="E563" s="110">
        <f>+ROUND('Alimentazione CE Costi'!H1206,2)</f>
        <v>76.400000000000006</v>
      </c>
      <c r="F563" s="110">
        <f t="shared" si="230"/>
        <v>-76.400000000000006</v>
      </c>
      <c r="G563" s="350"/>
      <c r="H563" s="243"/>
      <c r="I563" s="111"/>
      <c r="K563" s="107"/>
    </row>
    <row r="564" spans="1:11" ht="25.5">
      <c r="A564" s="232" t="s">
        <v>1248</v>
      </c>
      <c r="B564" s="114" t="s">
        <v>1185</v>
      </c>
      <c r="C564" s="115" t="s">
        <v>1788</v>
      </c>
      <c r="D564" s="110">
        <f>+ROUND('Alimentazione CE Costi'!E1208,2)</f>
        <v>0</v>
      </c>
      <c r="E564" s="110">
        <f>+ROUND('Alimentazione CE Costi'!H1208,2)</f>
        <v>0</v>
      </c>
      <c r="F564" s="110">
        <f t="shared" si="230"/>
        <v>0</v>
      </c>
      <c r="G564" s="350"/>
      <c r="H564" s="243"/>
      <c r="I564" s="111"/>
      <c r="K564" s="107"/>
    </row>
    <row r="565" spans="1:11" ht="18.75">
      <c r="A565" s="232"/>
      <c r="B565" s="156" t="s">
        <v>1186</v>
      </c>
      <c r="C565" s="157" t="s">
        <v>1789</v>
      </c>
      <c r="D565" s="155">
        <f t="shared" ref="D565" si="245">SUM(D566:D572)</f>
        <v>0</v>
      </c>
      <c r="E565" s="155">
        <f t="shared" ref="E565" si="246">SUM(E566:E572)</f>
        <v>311.85000000000002</v>
      </c>
      <c r="F565" s="155">
        <f t="shared" si="230"/>
        <v>-311.85000000000002</v>
      </c>
      <c r="G565" s="73"/>
      <c r="H565" s="243"/>
      <c r="I565" s="111"/>
      <c r="K565" s="107"/>
    </row>
    <row r="566" spans="1:11" ht="25.5">
      <c r="A566" s="232" t="s">
        <v>1293</v>
      </c>
      <c r="B566" s="116" t="s">
        <v>1188</v>
      </c>
      <c r="C566" s="117" t="s">
        <v>1790</v>
      </c>
      <c r="D566" s="110">
        <f>+ROUND('Alimentazione CE Costi'!E1211,2)</f>
        <v>0</v>
      </c>
      <c r="E566" s="110">
        <f>+ROUND('Alimentazione CE Costi'!H1211,2)</f>
        <v>0</v>
      </c>
      <c r="F566" s="110">
        <f t="shared" si="230"/>
        <v>0</v>
      </c>
      <c r="G566" s="350"/>
      <c r="H566" s="243"/>
      <c r="I566" s="111"/>
      <c r="K566" s="107"/>
    </row>
    <row r="567" spans="1:11" ht="25.5">
      <c r="A567" s="232"/>
      <c r="B567" s="116" t="s">
        <v>1190</v>
      </c>
      <c r="C567" s="117" t="s">
        <v>1791</v>
      </c>
      <c r="D567" s="110">
        <f>+ROUND('Alimentazione CE Costi'!E1213,2)</f>
        <v>0</v>
      </c>
      <c r="E567" s="110">
        <f>+ROUND('Alimentazione CE Costi'!H1213,2)</f>
        <v>0</v>
      </c>
      <c r="F567" s="110">
        <f t="shared" si="230"/>
        <v>0</v>
      </c>
      <c r="G567" s="350"/>
      <c r="H567" s="243"/>
      <c r="I567" s="111"/>
      <c r="K567" s="107"/>
    </row>
    <row r="568" spans="1:11" ht="25.5">
      <c r="A568" s="232"/>
      <c r="B568" s="116" t="s">
        <v>1192</v>
      </c>
      <c r="C568" s="117" t="s">
        <v>1792</v>
      </c>
      <c r="D568" s="110">
        <f>+ROUND('Alimentazione CE Costi'!E1215,2)</f>
        <v>0</v>
      </c>
      <c r="E568" s="110">
        <f>+ROUND('Alimentazione CE Costi'!H1215,2)</f>
        <v>0</v>
      </c>
      <c r="F568" s="110">
        <f t="shared" si="230"/>
        <v>0</v>
      </c>
      <c r="G568" s="350"/>
      <c r="H568" s="243"/>
      <c r="I568" s="111"/>
      <c r="K568" s="107"/>
    </row>
    <row r="569" spans="1:11" ht="25.5">
      <c r="A569" s="232"/>
      <c r="B569" s="116" t="s">
        <v>1194</v>
      </c>
      <c r="C569" s="117" t="s">
        <v>1793</v>
      </c>
      <c r="D569" s="110">
        <f>+ROUND('Alimentazione CE Costi'!E1217,2)</f>
        <v>0</v>
      </c>
      <c r="E569" s="110">
        <f>+ROUND('Alimentazione CE Costi'!H1217,2)</f>
        <v>0</v>
      </c>
      <c r="F569" s="110">
        <f t="shared" si="230"/>
        <v>0</v>
      </c>
      <c r="G569" s="350"/>
      <c r="H569" s="243"/>
      <c r="I569" s="111"/>
      <c r="K569" s="107"/>
    </row>
    <row r="570" spans="1:11" ht="25.5">
      <c r="A570" s="232"/>
      <c r="B570" s="116" t="s">
        <v>1196</v>
      </c>
      <c r="C570" s="117" t="s">
        <v>1794</v>
      </c>
      <c r="D570" s="110">
        <f>+ROUND('Alimentazione CE Costi'!E1219,2)</f>
        <v>0</v>
      </c>
      <c r="E570" s="110">
        <f>+ROUND('Alimentazione CE Costi'!H1219,2)</f>
        <v>0</v>
      </c>
      <c r="F570" s="110">
        <f t="shared" si="230"/>
        <v>0</v>
      </c>
      <c r="G570" s="350"/>
      <c r="H570" s="243"/>
      <c r="I570" s="111"/>
      <c r="K570" s="107"/>
    </row>
    <row r="571" spans="1:11" ht="25.5">
      <c r="A571" s="232"/>
      <c r="B571" s="116" t="s">
        <v>1198</v>
      </c>
      <c r="C571" s="117" t="s">
        <v>1795</v>
      </c>
      <c r="D571" s="110">
        <f>+ROUND('Alimentazione CE Costi'!E1221,2)</f>
        <v>0</v>
      </c>
      <c r="E571" s="110">
        <f>+ROUND('Alimentazione CE Costi'!H1221,2)</f>
        <v>0</v>
      </c>
      <c r="F571" s="110">
        <f t="shared" si="230"/>
        <v>0</v>
      </c>
      <c r="G571" s="350"/>
      <c r="H571" s="243"/>
      <c r="I571" s="111"/>
      <c r="K571" s="107"/>
    </row>
    <row r="572" spans="1:11" ht="18.75">
      <c r="A572" s="232"/>
      <c r="B572" s="116" t="s">
        <v>1200</v>
      </c>
      <c r="C572" s="117" t="s">
        <v>1796</v>
      </c>
      <c r="D572" s="110">
        <f>+ROUND('Alimentazione CE Costi'!E1223,2)</f>
        <v>0</v>
      </c>
      <c r="E572" s="110">
        <f>+ROUND('Alimentazione CE Costi'!H1223,2)</f>
        <v>311.85000000000002</v>
      </c>
      <c r="F572" s="110">
        <f t="shared" si="230"/>
        <v>-311.85000000000002</v>
      </c>
      <c r="G572" s="350"/>
      <c r="H572" s="243"/>
      <c r="I572" s="111"/>
      <c r="K572" s="107"/>
    </row>
    <row r="573" spans="1:11" ht="18.75">
      <c r="A573" s="230"/>
      <c r="B573" s="114" t="s">
        <v>1201</v>
      </c>
      <c r="C573" s="115" t="s">
        <v>1797</v>
      </c>
      <c r="D573" s="110">
        <f>+ROUND('Alimentazione CE Costi'!E1225,2)</f>
        <v>0</v>
      </c>
      <c r="E573" s="110">
        <f>+ROUND('Alimentazione CE Costi'!H1225,2)</f>
        <v>54.67</v>
      </c>
      <c r="F573" s="110">
        <f t="shared" si="230"/>
        <v>-54.67</v>
      </c>
      <c r="G573" s="73"/>
      <c r="H573" s="243"/>
      <c r="I573" s="125"/>
      <c r="K573" s="107"/>
    </row>
    <row r="574" spans="1:11" ht="18.75">
      <c r="A574" s="230"/>
      <c r="B574" s="147" t="s">
        <v>1798</v>
      </c>
      <c r="C574" s="148" t="s">
        <v>1799</v>
      </c>
      <c r="D574" s="149">
        <f t="shared" ref="D574" si="247">+D516-D542</f>
        <v>0</v>
      </c>
      <c r="E574" s="149">
        <f t="shared" ref="E574" si="248">+E516-E542</f>
        <v>-5523231.5299999993</v>
      </c>
      <c r="F574" s="149">
        <f t="shared" si="230"/>
        <v>5523231.5299999993</v>
      </c>
      <c r="G574" s="73"/>
      <c r="H574" s="243"/>
      <c r="I574" s="125"/>
      <c r="K574" s="107"/>
    </row>
    <row r="575" spans="1:11" ht="25.5">
      <c r="A575" s="230"/>
      <c r="B575" s="108" t="s">
        <v>1800</v>
      </c>
      <c r="C575" s="109" t="s">
        <v>1801</v>
      </c>
      <c r="D575" s="110">
        <f>+D158-D491+D510+D514+D574</f>
        <v>1064767.1499999762</v>
      </c>
      <c r="E575" s="110">
        <f>+E158-E491+E510+E514+E574</f>
        <v>2419336.1299999198</v>
      </c>
      <c r="F575" s="110">
        <f t="shared" si="230"/>
        <v>-1354568.9799999436</v>
      </c>
      <c r="G575" s="73"/>
      <c r="H575" s="243"/>
      <c r="I575" s="126"/>
      <c r="K575" s="107"/>
    </row>
    <row r="576" spans="1:11" ht="18.75">
      <c r="A576" s="232"/>
      <c r="B576" s="160"/>
      <c r="C576" s="161" t="s">
        <v>1802</v>
      </c>
      <c r="D576" s="162"/>
      <c r="E576" s="162"/>
      <c r="F576" s="162">
        <f t="shared" si="230"/>
        <v>0</v>
      </c>
      <c r="G576" s="350"/>
      <c r="H576" s="243"/>
      <c r="I576" s="127"/>
      <c r="K576" s="107"/>
    </row>
    <row r="577" spans="1:21" ht="18.75">
      <c r="A577" s="230"/>
      <c r="B577" s="144" t="s">
        <v>1202</v>
      </c>
      <c r="C577" s="145" t="s">
        <v>1803</v>
      </c>
      <c r="D577" s="146">
        <f t="shared" ref="D577" si="249">+D578+D579+D580+D581</f>
        <v>1064767.1499999999</v>
      </c>
      <c r="E577" s="146">
        <f t="shared" ref="E577" si="250">+E578+E579+E580+E581</f>
        <v>869589.42999999993</v>
      </c>
      <c r="F577" s="146">
        <f t="shared" si="230"/>
        <v>195177.71999999997</v>
      </c>
      <c r="G577" s="73"/>
      <c r="H577" s="243"/>
      <c r="I577" s="128"/>
      <c r="K577" s="107"/>
    </row>
    <row r="578" spans="1:21" ht="18.75">
      <c r="A578" s="234"/>
      <c r="B578" s="112" t="s">
        <v>1204</v>
      </c>
      <c r="C578" s="113" t="s">
        <v>1804</v>
      </c>
      <c r="D578" s="110">
        <f>+ROUND('Alimentazione CE Costi'!E1229,2)</f>
        <v>902827.85</v>
      </c>
      <c r="E578" s="110">
        <f>+ROUND('Alimentazione CE Costi'!H1229,2)</f>
        <v>710496.25</v>
      </c>
      <c r="F578" s="110">
        <f t="shared" si="230"/>
        <v>192331.59999999998</v>
      </c>
      <c r="G578" s="73"/>
      <c r="H578" s="243"/>
      <c r="I578" s="127"/>
      <c r="K578" s="107"/>
    </row>
    <row r="579" spans="1:21" ht="25.5">
      <c r="A579" s="234"/>
      <c r="B579" s="112" t="s">
        <v>1206</v>
      </c>
      <c r="C579" s="113" t="s">
        <v>1805</v>
      </c>
      <c r="D579" s="110">
        <f>+ROUND('Alimentazione CE Costi'!E1231,2)</f>
        <v>161939.29999999999</v>
      </c>
      <c r="E579" s="110">
        <f>+ROUND('Alimentazione CE Costi'!H1231,2)</f>
        <v>159093.18</v>
      </c>
      <c r="F579" s="110">
        <f t="shared" si="230"/>
        <v>2846.1199999999953</v>
      </c>
      <c r="G579" s="73"/>
      <c r="H579" s="243"/>
      <c r="I579" s="125"/>
      <c r="K579" s="107"/>
    </row>
    <row r="580" spans="1:21" ht="25.5">
      <c r="A580" s="234"/>
      <c r="B580" s="112" t="s">
        <v>1208</v>
      </c>
      <c r="C580" s="113" t="s">
        <v>1806</v>
      </c>
      <c r="D580" s="110">
        <f>+ROUND('Alimentazione CE Costi'!E1233,2)</f>
        <v>0</v>
      </c>
      <c r="E580" s="110">
        <f>+ROUND('Alimentazione CE Costi'!H1233,2)</f>
        <v>0</v>
      </c>
      <c r="F580" s="110">
        <f t="shared" si="230"/>
        <v>0</v>
      </c>
      <c r="G580" s="73"/>
      <c r="H580" s="243"/>
      <c r="I580" s="127"/>
      <c r="K580" s="107"/>
    </row>
    <row r="581" spans="1:21" ht="18.75">
      <c r="A581" s="234"/>
      <c r="B581" s="112" t="s">
        <v>1210</v>
      </c>
      <c r="C581" s="113" t="s">
        <v>1807</v>
      </c>
      <c r="D581" s="110">
        <f>+ROUND('Alimentazione CE Costi'!E1235,2)</f>
        <v>0</v>
      </c>
      <c r="E581" s="110">
        <f>+ROUND('Alimentazione CE Costi'!H1235,2)</f>
        <v>0</v>
      </c>
      <c r="F581" s="110">
        <f t="shared" si="230"/>
        <v>0</v>
      </c>
      <c r="G581" s="73"/>
      <c r="H581" s="243"/>
      <c r="I581" s="127"/>
      <c r="K581" s="107"/>
    </row>
    <row r="582" spans="1:21" ht="18.75">
      <c r="A582" s="230"/>
      <c r="B582" s="144" t="s">
        <v>1211</v>
      </c>
      <c r="C582" s="145" t="s">
        <v>1808</v>
      </c>
      <c r="D582" s="146">
        <f t="shared" ref="D582" si="251">+D583+D584</f>
        <v>0</v>
      </c>
      <c r="E582" s="146">
        <f t="shared" ref="E582" si="252">+E583+E584</f>
        <v>166456.82999999999</v>
      </c>
      <c r="F582" s="146">
        <f t="shared" si="230"/>
        <v>-166456.82999999999</v>
      </c>
      <c r="G582" s="73"/>
      <c r="H582" s="243"/>
      <c r="I582" s="127"/>
      <c r="K582" s="107"/>
    </row>
    <row r="583" spans="1:21" ht="18.75">
      <c r="A583" s="230"/>
      <c r="B583" s="112" t="s">
        <v>1213</v>
      </c>
      <c r="C583" s="113" t="s">
        <v>1809</v>
      </c>
      <c r="D583" s="110">
        <f>+ROUND('Alimentazione CE Costi'!E1238,2)</f>
        <v>0</v>
      </c>
      <c r="E583" s="110">
        <f>+ROUND('Alimentazione CE Costi'!H1238,2)</f>
        <v>0</v>
      </c>
      <c r="F583" s="110">
        <f t="shared" si="230"/>
        <v>0</v>
      </c>
      <c r="G583" s="73"/>
      <c r="H583" s="243"/>
      <c r="I583" s="128"/>
      <c r="K583" s="107"/>
    </row>
    <row r="584" spans="1:21" ht="18.75">
      <c r="A584" s="230"/>
      <c r="B584" s="112" t="s">
        <v>1215</v>
      </c>
      <c r="C584" s="113" t="s">
        <v>1810</v>
      </c>
      <c r="D584" s="110">
        <f>+ROUND('Alimentazione CE Costi'!E1240,2)</f>
        <v>0</v>
      </c>
      <c r="E584" s="110">
        <f>+ROUND('Alimentazione CE Costi'!H1240,2)</f>
        <v>166456.82999999999</v>
      </c>
      <c r="F584" s="110">
        <f t="shared" si="230"/>
        <v>-166456.82999999999</v>
      </c>
      <c r="G584" s="73"/>
      <c r="H584" s="243"/>
      <c r="I584" s="127"/>
      <c r="K584" s="107"/>
      <c r="M584" s="125"/>
      <c r="N584" s="125"/>
      <c r="O584" s="125"/>
      <c r="P584" s="125"/>
      <c r="Q584" s="125"/>
      <c r="R584" s="125"/>
      <c r="S584" s="125"/>
      <c r="T584" s="125"/>
      <c r="U584" s="125"/>
    </row>
    <row r="585" spans="1:21" ht="25.5">
      <c r="A585" s="232"/>
      <c r="B585" s="108" t="s">
        <v>1217</v>
      </c>
      <c r="C585" s="109" t="s">
        <v>1811</v>
      </c>
      <c r="D585" s="110">
        <f>+ROUND('Alimentazione CE Costi'!E1242,2)</f>
        <v>0</v>
      </c>
      <c r="E585" s="110">
        <f>+ROUND('Alimentazione CE Costi'!H1242,2)</f>
        <v>0</v>
      </c>
      <c r="F585" s="110">
        <f t="shared" si="230"/>
        <v>0</v>
      </c>
      <c r="G585" s="350"/>
      <c r="H585" s="243"/>
      <c r="I585" s="129"/>
      <c r="K585" s="107"/>
      <c r="M585" s="125"/>
      <c r="N585" s="125"/>
      <c r="O585" s="125"/>
      <c r="P585" s="125"/>
      <c r="Q585" s="125"/>
      <c r="R585" s="125"/>
      <c r="S585" s="125"/>
      <c r="T585" s="125"/>
      <c r="U585" s="125"/>
    </row>
    <row r="586" spans="1:21" ht="18.75">
      <c r="A586" s="232"/>
      <c r="B586" s="147" t="s">
        <v>1812</v>
      </c>
      <c r="C586" s="148" t="s">
        <v>1813</v>
      </c>
      <c r="D586" s="149">
        <f t="shared" ref="D586" si="253">+D577+D582+D585</f>
        <v>1064767.1499999999</v>
      </c>
      <c r="E586" s="149">
        <f t="shared" ref="E586" si="254">+E577+E582+E585</f>
        <v>1036046.2599999999</v>
      </c>
      <c r="F586" s="149">
        <f t="shared" si="230"/>
        <v>28720.890000000014</v>
      </c>
      <c r="G586" s="73"/>
      <c r="H586" s="243"/>
      <c r="I586" s="130"/>
      <c r="K586" s="107"/>
      <c r="M586" s="126"/>
      <c r="N586" s="126"/>
      <c r="O586" s="126"/>
      <c r="P586" s="126"/>
      <c r="Q586" s="126"/>
      <c r="R586" s="126"/>
      <c r="S586" s="126"/>
      <c r="T586" s="126"/>
      <c r="U586" s="126"/>
    </row>
    <row r="587" spans="1:21" ht="19.5" thickBot="1">
      <c r="A587" s="240"/>
      <c r="B587" s="174" t="s">
        <v>1814</v>
      </c>
      <c r="C587" s="175" t="s">
        <v>1815</v>
      </c>
      <c r="D587" s="176">
        <f t="shared" ref="D587" si="255">+D575-D586</f>
        <v>-2.3748725652694702E-8</v>
      </c>
      <c r="E587" s="176">
        <f t="shared" ref="E587" si="256">+E575-E586</f>
        <v>1383289.86999992</v>
      </c>
      <c r="F587" s="176">
        <f t="shared" si="230"/>
        <v>-1383289.8699999438</v>
      </c>
      <c r="G587" s="73"/>
      <c r="H587" s="243"/>
      <c r="I587" s="130"/>
      <c r="K587" s="107"/>
      <c r="M587" s="127"/>
      <c r="N587" s="127"/>
      <c r="O587" s="127"/>
      <c r="P587" s="127"/>
      <c r="Q587" s="127"/>
      <c r="R587" s="127"/>
      <c r="S587" s="127"/>
      <c r="T587" s="127"/>
      <c r="U587" s="127"/>
    </row>
    <row r="588" spans="1:21" s="258" customFormat="1">
      <c r="A588" s="132"/>
      <c r="B588" s="131"/>
      <c r="C588" s="132"/>
      <c r="D588" s="132"/>
      <c r="E588" s="132"/>
      <c r="F588" s="132"/>
      <c r="G588" s="132"/>
      <c r="H588" s="132"/>
      <c r="I588" s="132"/>
      <c r="J588" s="132"/>
      <c r="K588" s="135"/>
      <c r="L588" s="135"/>
      <c r="M588" s="135"/>
      <c r="N588" s="135"/>
      <c r="O588" s="135"/>
      <c r="P588" s="401"/>
    </row>
    <row r="589" spans="1:21" s="258" customFormat="1">
      <c r="A589" s="132"/>
      <c r="B589" s="89" t="s">
        <v>1816</v>
      </c>
      <c r="C589" s="132"/>
      <c r="D589" s="132"/>
      <c r="E589" s="132"/>
      <c r="F589" s="132"/>
      <c r="G589" s="132"/>
      <c r="H589" s="132"/>
      <c r="I589" s="132"/>
      <c r="J589" s="132"/>
      <c r="K589" s="89"/>
      <c r="L589" s="89"/>
      <c r="M589" s="89"/>
      <c r="N589" s="89"/>
      <c r="O589" s="89"/>
      <c r="P589" s="401"/>
    </row>
    <row r="590" spans="1:21" s="258" customFormat="1" ht="15">
      <c r="A590" s="402"/>
      <c r="B590" s="59"/>
      <c r="C590" s="133"/>
      <c r="D590" s="133"/>
      <c r="E590" s="133"/>
      <c r="F590" s="133"/>
      <c r="G590" s="133"/>
      <c r="H590" s="133"/>
      <c r="I590" s="133"/>
      <c r="J590" s="133"/>
      <c r="K590" s="135"/>
      <c r="L590" s="135"/>
      <c r="M590" s="135"/>
      <c r="N590" s="135"/>
      <c r="O590" s="135"/>
      <c r="P590" s="403"/>
    </row>
    <row r="591" spans="1:21" s="258" customFormat="1">
      <c r="A591" s="402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404"/>
    </row>
    <row r="592" spans="1:21" s="258" customFormat="1">
      <c r="A592" s="402"/>
      <c r="B592" s="134" t="s">
        <v>1817</v>
      </c>
      <c r="C592" s="135"/>
      <c r="D592" s="135" t="s">
        <v>1818</v>
      </c>
      <c r="E592" s="135"/>
      <c r="F592" s="135"/>
      <c r="G592" s="135"/>
      <c r="I592" s="135"/>
      <c r="J592" s="135"/>
      <c r="K592" s="135"/>
      <c r="M592" s="135"/>
      <c r="N592" s="135"/>
      <c r="O592" s="89"/>
      <c r="P592" s="352"/>
    </row>
    <row r="593" spans="1:19" s="258" customFormat="1">
      <c r="A593" s="132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M593" s="89"/>
      <c r="N593" s="89"/>
      <c r="O593" s="89"/>
      <c r="P593" s="404"/>
    </row>
    <row r="594" spans="1:19" s="258" customFormat="1" ht="15">
      <c r="A594" s="132"/>
      <c r="B594" s="134" t="s">
        <v>1819</v>
      </c>
      <c r="C594" s="132"/>
      <c r="D594" s="128" t="s">
        <v>1819</v>
      </c>
      <c r="E594" s="128"/>
      <c r="F594" s="128"/>
      <c r="G594" s="135"/>
      <c r="H594" s="135"/>
      <c r="I594" s="135"/>
      <c r="J594" s="135"/>
      <c r="K594" s="135"/>
      <c r="M594" s="135"/>
      <c r="N594" s="135"/>
      <c r="O594" s="135"/>
      <c r="P594" s="405"/>
    </row>
    <row r="595" spans="1:19" s="258" customFormat="1">
      <c r="A595" s="132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404"/>
    </row>
    <row r="596" spans="1:19" s="258" customFormat="1">
      <c r="A596" s="132"/>
      <c r="B596" s="89"/>
      <c r="C596" s="89"/>
      <c r="D596" s="128" t="s">
        <v>1820</v>
      </c>
      <c r="E596" s="128"/>
      <c r="F596" s="128"/>
      <c r="G596" s="89"/>
      <c r="L596" s="135"/>
      <c r="M596" s="135"/>
      <c r="N596" s="135"/>
      <c r="O596" s="135"/>
      <c r="P596" s="404"/>
    </row>
    <row r="597" spans="1:19" s="258" customFormat="1" ht="15">
      <c r="A597" s="132"/>
      <c r="B597" s="89"/>
      <c r="C597" s="89"/>
      <c r="G597" s="135"/>
      <c r="H597" s="135"/>
      <c r="M597" s="136"/>
      <c r="N597" s="136"/>
      <c r="O597" s="136"/>
      <c r="P597" s="404"/>
    </row>
    <row r="598" spans="1:19" s="258" customFormat="1" ht="15">
      <c r="A598" s="60"/>
      <c r="B598" s="59"/>
      <c r="C598" s="135"/>
      <c r="D598" s="128" t="s">
        <v>1819</v>
      </c>
      <c r="E598" s="128"/>
      <c r="F598" s="128"/>
      <c r="G598" s="89"/>
      <c r="H598" s="89"/>
      <c r="M598" s="136"/>
      <c r="N598" s="136"/>
      <c r="O598" s="136"/>
      <c r="P598" s="405"/>
    </row>
    <row r="599" spans="1:19" s="258" customFormat="1" ht="15">
      <c r="A599" s="60"/>
      <c r="B599" s="89"/>
      <c r="C599" s="89"/>
      <c r="D599" s="89"/>
      <c r="E599" s="89"/>
      <c r="F599" s="89"/>
      <c r="G599" s="89"/>
      <c r="M599" s="136"/>
      <c r="N599" s="136"/>
      <c r="O599" s="136"/>
      <c r="P599" s="404"/>
    </row>
    <row r="600" spans="1:19" s="258" customFormat="1" ht="15">
      <c r="A600" s="60"/>
      <c r="C600" s="136"/>
      <c r="D600" s="136"/>
      <c r="E600" s="136"/>
      <c r="F600" s="136"/>
      <c r="G600" s="136"/>
      <c r="H600" s="135"/>
      <c r="I600" s="135"/>
      <c r="J600" s="135"/>
      <c r="M600" s="136"/>
      <c r="N600" s="136"/>
      <c r="O600" s="136"/>
      <c r="Q600" s="60"/>
    </row>
    <row r="601" spans="1:19" s="258" customFormat="1" ht="15">
      <c r="M601" s="136"/>
      <c r="N601" s="136"/>
      <c r="O601" s="136"/>
    </row>
    <row r="602" spans="1:19" s="258" customFormat="1" ht="15">
      <c r="P602" s="136"/>
      <c r="Q602" s="136"/>
      <c r="R602" s="136"/>
      <c r="S602" s="136"/>
    </row>
    <row r="603" spans="1:19" ht="15">
      <c r="P603" s="137"/>
      <c r="Q603" s="137"/>
      <c r="R603" s="137"/>
      <c r="S603" s="137"/>
    </row>
    <row r="604" spans="1:19" ht="15">
      <c r="P604" s="137"/>
      <c r="Q604" s="137"/>
      <c r="R604" s="137"/>
      <c r="S604" s="137"/>
    </row>
    <row r="605" spans="1:19" ht="15">
      <c r="P605" s="137"/>
      <c r="Q605" s="137"/>
      <c r="R605" s="137"/>
      <c r="S605" s="137"/>
    </row>
    <row r="606" spans="1:19" ht="15">
      <c r="P606" s="137"/>
      <c r="Q606" s="137"/>
      <c r="R606" s="137"/>
      <c r="S606" s="137"/>
    </row>
    <row r="607" spans="1:19" ht="15">
      <c r="P607" s="137"/>
      <c r="Q607" s="137"/>
      <c r="R607" s="137"/>
      <c r="S607" s="137"/>
    </row>
    <row r="608" spans="1:19" ht="15">
      <c r="P608" s="137"/>
      <c r="Q608" s="137"/>
      <c r="R608" s="137"/>
      <c r="S608" s="137"/>
    </row>
    <row r="609" spans="16:19" ht="15">
      <c r="P609" s="137"/>
      <c r="Q609" s="137"/>
      <c r="R609" s="137"/>
      <c r="S609" s="137"/>
    </row>
    <row r="610" spans="16:19" ht="15">
      <c r="P610" s="137"/>
      <c r="Q610" s="137"/>
      <c r="R610" s="137"/>
      <c r="S610" s="137"/>
    </row>
    <row r="611" spans="16:19" ht="15">
      <c r="P611" s="137"/>
      <c r="Q611" s="137"/>
      <c r="R611" s="137"/>
      <c r="S611" s="137"/>
    </row>
    <row r="612" spans="16:19" ht="15">
      <c r="P612" s="137"/>
      <c r="Q612" s="137"/>
      <c r="R612" s="137"/>
      <c r="S612" s="137"/>
    </row>
    <row r="613" spans="16:19" ht="15">
      <c r="P613" s="137"/>
      <c r="Q613" s="137"/>
      <c r="R613" s="137"/>
      <c r="S613" s="137"/>
    </row>
    <row r="614" spans="16:19" ht="15">
      <c r="P614" s="137"/>
      <c r="Q614" s="137"/>
      <c r="R614" s="137"/>
      <c r="S614" s="137"/>
    </row>
    <row r="615" spans="16:19" ht="15">
      <c r="P615" s="137"/>
      <c r="Q615" s="137"/>
      <c r="R615" s="137"/>
      <c r="S615" s="137"/>
    </row>
    <row r="616" spans="16:19" ht="15">
      <c r="P616" s="137"/>
      <c r="Q616" s="137"/>
      <c r="R616" s="137"/>
      <c r="S616" s="137"/>
    </row>
    <row r="617" spans="16:19" ht="15">
      <c r="P617" s="137"/>
      <c r="Q617" s="137"/>
      <c r="R617" s="137"/>
      <c r="S617" s="137"/>
    </row>
    <row r="618" spans="16:19" ht="15">
      <c r="P618" s="137"/>
      <c r="Q618" s="137"/>
      <c r="R618" s="137"/>
      <c r="S618" s="137"/>
    </row>
    <row r="619" spans="16:19" ht="15">
      <c r="P619" s="137"/>
      <c r="Q619" s="137"/>
      <c r="R619" s="137"/>
      <c r="S619" s="137"/>
    </row>
    <row r="620" spans="16:19" ht="15">
      <c r="P620" s="137"/>
      <c r="Q620" s="137"/>
      <c r="R620" s="137"/>
      <c r="S620" s="137"/>
    </row>
    <row r="621" spans="16:19" ht="15">
      <c r="P621" s="137"/>
      <c r="Q621" s="137"/>
      <c r="R621" s="137"/>
      <c r="S621" s="137"/>
    </row>
    <row r="622" spans="16:19" ht="15">
      <c r="P622" s="137"/>
      <c r="Q622" s="137"/>
      <c r="R622" s="137"/>
      <c r="S622" s="137"/>
    </row>
    <row r="623" spans="16:19" ht="15">
      <c r="P623" s="137"/>
      <c r="Q623" s="137"/>
      <c r="R623" s="137"/>
      <c r="S623" s="137"/>
    </row>
    <row r="624" spans="16:19" ht="15">
      <c r="P624" s="137"/>
      <c r="Q624" s="137"/>
      <c r="R624" s="137"/>
      <c r="S624" s="137"/>
    </row>
    <row r="625" spans="16:19" ht="15">
      <c r="P625" s="137"/>
      <c r="Q625" s="137"/>
      <c r="R625" s="137"/>
      <c r="S625" s="137"/>
    </row>
    <row r="626" spans="16:19" ht="15">
      <c r="P626" s="137"/>
      <c r="Q626" s="137"/>
      <c r="R626" s="137"/>
      <c r="S626" s="137"/>
    </row>
    <row r="627" spans="16:19" ht="15">
      <c r="P627" s="137"/>
      <c r="Q627" s="137"/>
      <c r="R627" s="137"/>
      <c r="S627" s="137"/>
    </row>
    <row r="628" spans="16:19" ht="15">
      <c r="P628" s="137"/>
      <c r="Q628" s="137"/>
      <c r="R628" s="137"/>
      <c r="S628" s="137"/>
    </row>
    <row r="629" spans="16:19" ht="15">
      <c r="P629" s="137"/>
      <c r="Q629" s="137"/>
      <c r="R629" s="137"/>
      <c r="S629" s="137"/>
    </row>
    <row r="630" spans="16:19" ht="15">
      <c r="P630" s="137"/>
      <c r="Q630" s="137"/>
      <c r="R630" s="137"/>
      <c r="S630" s="137"/>
    </row>
    <row r="631" spans="16:19" ht="15">
      <c r="P631" s="137"/>
      <c r="Q631" s="137"/>
      <c r="R631" s="137"/>
      <c r="S631" s="137"/>
    </row>
    <row r="632" spans="16:19" ht="15">
      <c r="P632" s="137"/>
      <c r="Q632" s="137"/>
      <c r="R632" s="137"/>
      <c r="S632" s="137"/>
    </row>
    <row r="633" spans="16:19" ht="15">
      <c r="P633" s="137"/>
      <c r="Q633" s="137"/>
      <c r="R633" s="137"/>
      <c r="S633" s="137"/>
    </row>
    <row r="634" spans="16:19" ht="15">
      <c r="P634" s="137"/>
      <c r="Q634" s="137"/>
      <c r="R634" s="137"/>
      <c r="S634" s="137"/>
    </row>
    <row r="635" spans="16:19" ht="15">
      <c r="P635" s="137"/>
      <c r="Q635" s="137"/>
      <c r="R635" s="137"/>
      <c r="S635" s="137"/>
    </row>
    <row r="636" spans="16:19" ht="15">
      <c r="P636" s="137"/>
      <c r="Q636" s="137"/>
      <c r="R636" s="137"/>
      <c r="S636" s="137"/>
    </row>
    <row r="637" spans="16:19" ht="15">
      <c r="P637" s="137"/>
      <c r="Q637" s="137"/>
      <c r="R637" s="137"/>
      <c r="S637" s="137"/>
    </row>
    <row r="638" spans="16:19" ht="15">
      <c r="P638" s="137"/>
      <c r="Q638" s="137"/>
      <c r="R638" s="137"/>
      <c r="S638" s="137"/>
    </row>
    <row r="639" spans="16:19" ht="15">
      <c r="P639" s="137"/>
      <c r="Q639" s="137"/>
      <c r="R639" s="137"/>
      <c r="S639" s="137"/>
    </row>
    <row r="640" spans="16:19" ht="15">
      <c r="P640" s="137"/>
      <c r="Q640" s="137"/>
      <c r="R640" s="137"/>
      <c r="S640" s="137"/>
    </row>
    <row r="641" spans="16:19" ht="15">
      <c r="P641" s="137"/>
      <c r="Q641" s="137"/>
      <c r="R641" s="137"/>
      <c r="S641" s="137"/>
    </row>
    <row r="642" spans="16:19" ht="15">
      <c r="P642" s="137"/>
      <c r="Q642" s="137"/>
      <c r="R642" s="137"/>
      <c r="S642" s="137"/>
    </row>
    <row r="643" spans="16:19" ht="15">
      <c r="P643" s="137"/>
      <c r="Q643" s="137"/>
      <c r="R643" s="137"/>
      <c r="S643" s="137"/>
    </row>
    <row r="644" spans="16:19" ht="15">
      <c r="P644" s="137"/>
      <c r="Q644" s="137"/>
      <c r="R644" s="137"/>
      <c r="S644" s="137"/>
    </row>
    <row r="645" spans="16:19" ht="15">
      <c r="P645" s="137"/>
      <c r="Q645" s="137"/>
      <c r="R645" s="137"/>
      <c r="S645" s="137"/>
    </row>
    <row r="646" spans="16:19" ht="15">
      <c r="P646" s="137"/>
      <c r="Q646" s="137"/>
      <c r="R646" s="137"/>
      <c r="S646" s="137"/>
    </row>
    <row r="647" spans="16:19" ht="15">
      <c r="P647" s="137"/>
      <c r="Q647" s="137"/>
      <c r="R647" s="137"/>
      <c r="S647" s="137"/>
    </row>
    <row r="648" spans="16:19" ht="15">
      <c r="P648" s="137"/>
      <c r="Q648" s="137"/>
      <c r="R648" s="137"/>
      <c r="S648" s="137"/>
    </row>
    <row r="649" spans="16:19" ht="15">
      <c r="P649" s="137"/>
      <c r="Q649" s="137"/>
      <c r="R649" s="137"/>
      <c r="S649" s="137"/>
    </row>
    <row r="650" spans="16:19" ht="15">
      <c r="P650" s="137"/>
      <c r="Q650" s="137"/>
      <c r="R650" s="137"/>
      <c r="S650" s="137"/>
    </row>
  </sheetData>
  <mergeCells count="1">
    <mergeCell ref="D23:F23"/>
  </mergeCells>
  <pageMargins left="0.70866141732283472" right="0.70866141732283472" top="0.74803149606299213" bottom="0.74803149606299213" header="0.31496062992125984" footer="0.31496062992125984"/>
  <pageSetup paperSize="9" scale="40" fitToHeight="10" orientation="portrait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3"/>
  <sheetViews>
    <sheetView zoomScaleNormal="100" workbookViewId="0">
      <pane ySplit="1" topLeftCell="A1225" activePane="bottomLeft" state="frozen"/>
      <selection pane="bottomLeft" activeCell="H1247" sqref="H1247"/>
    </sheetView>
  </sheetViews>
  <sheetFormatPr defaultRowHeight="12.75"/>
  <cols>
    <col min="1" max="1" width="5.5703125" style="262" customWidth="1"/>
    <col min="2" max="2" width="30.42578125" style="262" customWidth="1"/>
    <col min="3" max="3" width="52.28515625" style="336" customWidth="1"/>
    <col min="4" max="4" width="9.5703125" customWidth="1"/>
    <col min="5" max="5" width="18" style="255" customWidth="1"/>
    <col min="6" max="7" width="20.85546875" style="255" customWidth="1"/>
    <col min="8" max="8" width="20" style="255" customWidth="1"/>
    <col min="9" max="9" width="16.5703125" style="255" customWidth="1"/>
    <col min="10" max="10" width="16" style="255" customWidth="1"/>
  </cols>
  <sheetData>
    <row r="1" spans="1:10" s="337" customFormat="1" ht="51.75" thickBot="1">
      <c r="A1" s="399" t="s">
        <v>120</v>
      </c>
      <c r="B1" s="354" t="s">
        <v>2232</v>
      </c>
      <c r="C1" s="354" t="s">
        <v>121</v>
      </c>
      <c r="D1" s="354" t="s">
        <v>1936</v>
      </c>
      <c r="E1" s="406" t="s">
        <v>3726</v>
      </c>
      <c r="F1" s="355" t="s">
        <v>3727</v>
      </c>
      <c r="G1" s="355" t="s">
        <v>3728</v>
      </c>
      <c r="H1" s="406" t="s">
        <v>3729</v>
      </c>
      <c r="I1" s="355" t="s">
        <v>3730</v>
      </c>
      <c r="J1" s="355" t="s">
        <v>3731</v>
      </c>
    </row>
    <row r="2" spans="1:10">
      <c r="A2" s="400" t="s">
        <v>1962</v>
      </c>
      <c r="B2" s="393" t="s">
        <v>2233</v>
      </c>
      <c r="C2" s="393" t="s">
        <v>2234</v>
      </c>
      <c r="D2" s="394"/>
      <c r="E2" s="395"/>
      <c r="F2" s="395"/>
      <c r="G2" s="395"/>
      <c r="H2" s="395"/>
      <c r="I2" s="395"/>
      <c r="J2" s="395"/>
    </row>
    <row r="3" spans="1:10">
      <c r="A3" s="371" t="s">
        <v>1965</v>
      </c>
      <c r="B3" s="357" t="s">
        <v>463</v>
      </c>
      <c r="C3" s="357" t="s">
        <v>2235</v>
      </c>
      <c r="D3" s="372"/>
      <c r="E3" s="384"/>
      <c r="F3" s="384"/>
      <c r="G3" s="384"/>
      <c r="H3" s="384"/>
      <c r="I3" s="384"/>
      <c r="J3" s="384"/>
    </row>
    <row r="4" spans="1:10">
      <c r="A4" s="371" t="s">
        <v>1967</v>
      </c>
      <c r="B4" s="357" t="s">
        <v>464</v>
      </c>
      <c r="C4" s="357" t="s">
        <v>2236</v>
      </c>
      <c r="D4" s="372"/>
      <c r="E4" s="384"/>
      <c r="F4" s="384"/>
      <c r="G4" s="384"/>
      <c r="H4" s="384"/>
      <c r="I4" s="384"/>
      <c r="J4" s="384"/>
    </row>
    <row r="5" spans="1:10">
      <c r="A5" s="371" t="s">
        <v>1969</v>
      </c>
      <c r="B5" s="357" t="s">
        <v>465</v>
      </c>
      <c r="C5" s="357" t="s">
        <v>2237</v>
      </c>
      <c r="D5" s="372"/>
      <c r="E5" s="384"/>
      <c r="F5" s="384"/>
      <c r="G5" s="384"/>
      <c r="H5" s="384"/>
      <c r="I5" s="384"/>
      <c r="J5" s="384"/>
    </row>
    <row r="6" spans="1:10" ht="25.5">
      <c r="A6" s="371" t="s">
        <v>1971</v>
      </c>
      <c r="B6" s="357" t="s">
        <v>466</v>
      </c>
      <c r="C6" s="357" t="s">
        <v>2238</v>
      </c>
      <c r="D6" s="372"/>
      <c r="E6" s="384"/>
      <c r="F6" s="384"/>
      <c r="G6" s="384"/>
      <c r="H6" s="384"/>
      <c r="I6" s="384"/>
      <c r="J6" s="384"/>
    </row>
    <row r="7" spans="1:10" ht="24">
      <c r="A7" s="360">
        <v>7</v>
      </c>
      <c r="B7" s="360" t="s">
        <v>2239</v>
      </c>
      <c r="C7" s="361" t="s">
        <v>467</v>
      </c>
      <c r="D7" s="373"/>
      <c r="E7" s="387">
        <f>+F7+G7</f>
        <v>272885073.14083207</v>
      </c>
      <c r="F7" s="387">
        <f>+VLOOKUP(B7,'[1]Alimentazione CE Costi'!$H$1:$N$981,7,FALSE)</f>
        <v>272885073.14083207</v>
      </c>
      <c r="G7" s="387"/>
      <c r="H7" s="387">
        <f>+I7+J7</f>
        <v>341395088.66120476</v>
      </c>
      <c r="I7" s="387">
        <v>341395088.66120476</v>
      </c>
      <c r="J7" s="387"/>
    </row>
    <row r="8" spans="1:10">
      <c r="A8" s="360">
        <v>7</v>
      </c>
      <c r="B8" s="360" t="s">
        <v>2240</v>
      </c>
      <c r="C8" s="361" t="s">
        <v>1937</v>
      </c>
      <c r="D8" s="373"/>
      <c r="E8" s="387">
        <f t="shared" ref="E8:E69" si="0">+F8+G8</f>
        <v>0</v>
      </c>
      <c r="F8" s="387">
        <f>+VLOOKUP(B8,'[1]Alimentazione CE Costi'!$H$1:$N$981,7,FALSE)</f>
        <v>0</v>
      </c>
      <c r="G8" s="387"/>
      <c r="H8" s="387">
        <f t="shared" ref="H8:H69" si="1">+I8+J8</f>
        <v>0</v>
      </c>
      <c r="I8" s="387">
        <v>0</v>
      </c>
      <c r="J8" s="387"/>
    </row>
    <row r="9" spans="1:10">
      <c r="A9" s="371" t="s">
        <v>1971</v>
      </c>
      <c r="B9" s="357" t="s">
        <v>469</v>
      </c>
      <c r="C9" s="357" t="s">
        <v>1378</v>
      </c>
      <c r="D9" s="372"/>
      <c r="E9" s="384"/>
      <c r="F9" s="384"/>
      <c r="G9" s="384"/>
      <c r="H9" s="384"/>
      <c r="I9" s="384"/>
      <c r="J9" s="384"/>
    </row>
    <row r="10" spans="1:10">
      <c r="A10" s="360" t="s">
        <v>1974</v>
      </c>
      <c r="B10" s="360" t="s">
        <v>2241</v>
      </c>
      <c r="C10" s="361" t="s">
        <v>468</v>
      </c>
      <c r="D10" s="373"/>
      <c r="E10" s="387">
        <f t="shared" si="0"/>
        <v>3172831.5008382648</v>
      </c>
      <c r="F10" s="387">
        <f>+VLOOKUP(B10,'[1]Alimentazione CE Costi'!$H$1:$N$981,7,FALSE)</f>
        <v>3172831.5008382648</v>
      </c>
      <c r="G10" s="387"/>
      <c r="H10" s="387">
        <f t="shared" si="1"/>
        <v>3098659.5099999993</v>
      </c>
      <c r="I10" s="387">
        <v>3098659.5099999993</v>
      </c>
      <c r="J10" s="387"/>
    </row>
    <row r="11" spans="1:10" ht="24">
      <c r="A11" s="360">
        <v>7</v>
      </c>
      <c r="B11" s="360" t="s">
        <v>2242</v>
      </c>
      <c r="C11" s="361" t="s">
        <v>1938</v>
      </c>
      <c r="D11" s="373"/>
      <c r="E11" s="387">
        <f t="shared" si="0"/>
        <v>0</v>
      </c>
      <c r="F11" s="387">
        <f>+VLOOKUP(B11,'[1]Alimentazione CE Costi'!$H$1:$N$981,7,FALSE)</f>
        <v>0</v>
      </c>
      <c r="G11" s="387"/>
      <c r="H11" s="387">
        <f t="shared" si="1"/>
        <v>0</v>
      </c>
      <c r="I11" s="387">
        <v>0</v>
      </c>
      <c r="J11" s="387"/>
    </row>
    <row r="12" spans="1:10">
      <c r="A12" s="371" t="s">
        <v>1971</v>
      </c>
      <c r="B12" s="357" t="s">
        <v>471</v>
      </c>
      <c r="C12" s="357" t="s">
        <v>1379</v>
      </c>
      <c r="D12" s="372"/>
      <c r="E12" s="384"/>
      <c r="F12" s="384"/>
      <c r="G12" s="384"/>
      <c r="H12" s="384"/>
      <c r="I12" s="384"/>
      <c r="J12" s="384"/>
    </row>
    <row r="13" spans="1:10">
      <c r="A13" s="360" t="s">
        <v>1974</v>
      </c>
      <c r="B13" s="360" t="s">
        <v>2243</v>
      </c>
      <c r="C13" s="361" t="s">
        <v>470</v>
      </c>
      <c r="D13" s="373"/>
      <c r="E13" s="387">
        <f t="shared" si="0"/>
        <v>0</v>
      </c>
      <c r="F13" s="387">
        <f>+VLOOKUP(B13,'[1]Alimentazione CE Costi'!$H$1:$N$981,7,FALSE)</f>
        <v>0</v>
      </c>
      <c r="G13" s="387"/>
      <c r="H13" s="387">
        <f t="shared" si="1"/>
        <v>0</v>
      </c>
      <c r="I13" s="387">
        <v>0</v>
      </c>
      <c r="J13" s="387"/>
    </row>
    <row r="14" spans="1:10">
      <c r="A14" s="371" t="s">
        <v>1971</v>
      </c>
      <c r="B14" s="357" t="s">
        <v>472</v>
      </c>
      <c r="C14" s="357" t="s">
        <v>1380</v>
      </c>
      <c r="D14" s="372"/>
      <c r="E14" s="384"/>
      <c r="F14" s="384"/>
      <c r="G14" s="384"/>
      <c r="H14" s="384"/>
      <c r="I14" s="384"/>
      <c r="J14" s="384"/>
    </row>
    <row r="15" spans="1:10" ht="38.25">
      <c r="A15" s="371" t="s">
        <v>1974</v>
      </c>
      <c r="B15" s="357" t="s">
        <v>474</v>
      </c>
      <c r="C15" s="357" t="s">
        <v>1381</v>
      </c>
      <c r="D15" s="372" t="s">
        <v>1248</v>
      </c>
      <c r="E15" s="384"/>
      <c r="F15" s="384"/>
      <c r="G15" s="384"/>
      <c r="H15" s="384"/>
      <c r="I15" s="384"/>
      <c r="J15" s="384"/>
    </row>
    <row r="16" spans="1:10" ht="24">
      <c r="A16" s="360" t="s">
        <v>2090</v>
      </c>
      <c r="B16" s="360" t="s">
        <v>2244</v>
      </c>
      <c r="C16" s="361" t="s">
        <v>473</v>
      </c>
      <c r="D16" s="373" t="s">
        <v>1248</v>
      </c>
      <c r="E16" s="387">
        <f t="shared" si="0"/>
        <v>0</v>
      </c>
      <c r="F16" s="387">
        <f>+VLOOKUP(B16,'[1]Alimentazione CE Costi'!$H$1:$N$981,7,FALSE)</f>
        <v>0</v>
      </c>
      <c r="G16" s="387"/>
      <c r="H16" s="387">
        <f t="shared" si="1"/>
        <v>0</v>
      </c>
      <c r="I16" s="387">
        <v>0</v>
      </c>
      <c r="J16" s="387"/>
    </row>
    <row r="17" spans="1:10" ht="38.25">
      <c r="A17" s="371" t="s">
        <v>1974</v>
      </c>
      <c r="B17" s="357" t="s">
        <v>476</v>
      </c>
      <c r="C17" s="357" t="s">
        <v>2245</v>
      </c>
      <c r="D17" s="372"/>
      <c r="E17" s="384"/>
      <c r="F17" s="384"/>
      <c r="G17" s="384"/>
      <c r="H17" s="384"/>
      <c r="I17" s="384"/>
      <c r="J17" s="384"/>
    </row>
    <row r="18" spans="1:10" ht="24">
      <c r="A18" s="360" t="s">
        <v>2090</v>
      </c>
      <c r="B18" s="360" t="s">
        <v>2246</v>
      </c>
      <c r="C18" s="361" t="s">
        <v>475</v>
      </c>
      <c r="D18" s="373"/>
      <c r="E18" s="387">
        <f t="shared" si="0"/>
        <v>0</v>
      </c>
      <c r="F18" s="387">
        <f>+VLOOKUP(B18,'[1]Alimentazione CE Costi'!$H$1:$N$981,7,FALSE)</f>
        <v>0</v>
      </c>
      <c r="G18" s="387"/>
      <c r="H18" s="387">
        <f t="shared" si="1"/>
        <v>0</v>
      </c>
      <c r="I18" s="387">
        <v>0</v>
      </c>
      <c r="J18" s="387"/>
    </row>
    <row r="19" spans="1:10" ht="25.5">
      <c r="A19" s="371" t="s">
        <v>1974</v>
      </c>
      <c r="B19" s="357" t="s">
        <v>478</v>
      </c>
      <c r="C19" s="357" t="s">
        <v>1383</v>
      </c>
      <c r="D19" s="372"/>
      <c r="E19" s="384"/>
      <c r="F19" s="384"/>
      <c r="G19" s="384"/>
      <c r="H19" s="384"/>
      <c r="I19" s="384"/>
      <c r="J19" s="384"/>
    </row>
    <row r="20" spans="1:10">
      <c r="A20" s="360" t="s">
        <v>2090</v>
      </c>
      <c r="B20" s="360" t="s">
        <v>2247</v>
      </c>
      <c r="C20" s="361" t="s">
        <v>477</v>
      </c>
      <c r="D20" s="373"/>
      <c r="E20" s="387">
        <f t="shared" si="0"/>
        <v>0</v>
      </c>
      <c r="F20" s="387">
        <f>+VLOOKUP(B20,'[1]Alimentazione CE Costi'!$H$1:$N$981,7,FALSE)</f>
        <v>0</v>
      </c>
      <c r="G20" s="387"/>
      <c r="H20" s="387">
        <f t="shared" si="1"/>
        <v>0</v>
      </c>
      <c r="I20" s="387">
        <v>0</v>
      </c>
      <c r="J20" s="387"/>
    </row>
    <row r="21" spans="1:10">
      <c r="A21" s="371" t="s">
        <v>1969</v>
      </c>
      <c r="B21" s="357" t="s">
        <v>479</v>
      </c>
      <c r="C21" s="357" t="s">
        <v>2248</v>
      </c>
      <c r="D21" s="372"/>
      <c r="E21" s="384"/>
      <c r="F21" s="384"/>
      <c r="G21" s="384"/>
      <c r="H21" s="384"/>
      <c r="I21" s="384"/>
      <c r="J21" s="384"/>
    </row>
    <row r="22" spans="1:10" ht="25.5">
      <c r="A22" s="371" t="s">
        <v>1971</v>
      </c>
      <c r="B22" s="357" t="s">
        <v>480</v>
      </c>
      <c r="C22" s="357" t="s">
        <v>1385</v>
      </c>
      <c r="D22" s="372" t="s">
        <v>1248</v>
      </c>
      <c r="E22" s="384"/>
      <c r="F22" s="384"/>
      <c r="G22" s="384"/>
      <c r="H22" s="384"/>
      <c r="I22" s="384"/>
      <c r="J22" s="384"/>
    </row>
    <row r="23" spans="1:10" ht="24">
      <c r="A23" s="360" t="s">
        <v>1974</v>
      </c>
      <c r="B23" s="360" t="s">
        <v>2249</v>
      </c>
      <c r="C23" s="361" t="s">
        <v>2250</v>
      </c>
      <c r="D23" s="373" t="s">
        <v>1248</v>
      </c>
      <c r="E23" s="387">
        <f t="shared" si="0"/>
        <v>0</v>
      </c>
      <c r="F23" s="387">
        <f>+VLOOKUP(B23,'[1]Alimentazione CE Costi'!$H$1:$N$981,7,FALSE)</f>
        <v>0</v>
      </c>
      <c r="G23" s="387"/>
      <c r="H23" s="387">
        <f t="shared" si="1"/>
        <v>0</v>
      </c>
      <c r="I23" s="387">
        <v>0</v>
      </c>
      <c r="J23" s="387"/>
    </row>
    <row r="24" spans="1:10" ht="25.5">
      <c r="A24" s="371" t="s">
        <v>1971</v>
      </c>
      <c r="B24" s="357" t="s">
        <v>481</v>
      </c>
      <c r="C24" s="357" t="s">
        <v>1386</v>
      </c>
      <c r="D24" s="372"/>
      <c r="E24" s="384"/>
      <c r="F24" s="384"/>
      <c r="G24" s="384"/>
      <c r="H24" s="384"/>
      <c r="I24" s="384"/>
      <c r="J24" s="384"/>
    </row>
    <row r="25" spans="1:10" ht="24">
      <c r="A25" s="360" t="s">
        <v>1974</v>
      </c>
      <c r="B25" s="360" t="s">
        <v>2251</v>
      </c>
      <c r="C25" s="361" t="s">
        <v>2252</v>
      </c>
      <c r="D25" s="373"/>
      <c r="E25" s="387">
        <f t="shared" si="0"/>
        <v>0</v>
      </c>
      <c r="F25" s="387">
        <f>+VLOOKUP(B25,'[1]Alimentazione CE Costi'!$H$1:$N$981,7,FALSE)</f>
        <v>0</v>
      </c>
      <c r="G25" s="387"/>
      <c r="H25" s="387">
        <f t="shared" si="1"/>
        <v>0</v>
      </c>
      <c r="I25" s="387">
        <v>0</v>
      </c>
      <c r="J25" s="387"/>
    </row>
    <row r="26" spans="1:10">
      <c r="A26" s="371" t="s">
        <v>1971</v>
      </c>
      <c r="B26" s="357" t="s">
        <v>483</v>
      </c>
      <c r="C26" s="357" t="s">
        <v>1387</v>
      </c>
      <c r="D26" s="372"/>
      <c r="E26" s="384"/>
      <c r="F26" s="384"/>
      <c r="G26" s="384"/>
      <c r="H26" s="384"/>
      <c r="I26" s="384"/>
      <c r="J26" s="384"/>
    </row>
    <row r="27" spans="1:10">
      <c r="A27" s="360" t="s">
        <v>1974</v>
      </c>
      <c r="B27" s="360" t="s">
        <v>2253</v>
      </c>
      <c r="C27" s="361" t="s">
        <v>482</v>
      </c>
      <c r="D27" s="373"/>
      <c r="E27" s="387">
        <f t="shared" si="0"/>
        <v>0</v>
      </c>
      <c r="F27" s="387">
        <f>+VLOOKUP(B27,'[1]Alimentazione CE Costi'!$H$1:$N$981,7,FALSE)</f>
        <v>0</v>
      </c>
      <c r="G27" s="387"/>
      <c r="H27" s="387">
        <f t="shared" si="1"/>
        <v>0</v>
      </c>
      <c r="I27" s="387">
        <v>0</v>
      </c>
      <c r="J27" s="387"/>
    </row>
    <row r="28" spans="1:10">
      <c r="A28" s="371" t="s">
        <v>1969</v>
      </c>
      <c r="B28" s="357" t="s">
        <v>485</v>
      </c>
      <c r="C28" s="357" t="s">
        <v>1388</v>
      </c>
      <c r="D28" s="372"/>
      <c r="E28" s="384"/>
      <c r="F28" s="384"/>
      <c r="G28" s="384"/>
      <c r="H28" s="384"/>
      <c r="I28" s="384"/>
      <c r="J28" s="384"/>
    </row>
    <row r="29" spans="1:10">
      <c r="A29" s="371" t="s">
        <v>1971</v>
      </c>
      <c r="B29" s="357" t="s">
        <v>486</v>
      </c>
      <c r="C29" s="357" t="s">
        <v>2254</v>
      </c>
      <c r="D29" s="372"/>
      <c r="E29" s="384"/>
      <c r="F29" s="384"/>
      <c r="G29" s="384"/>
      <c r="H29" s="384"/>
      <c r="I29" s="384"/>
      <c r="J29" s="384"/>
    </row>
    <row r="30" spans="1:10">
      <c r="A30" s="360" t="s">
        <v>1974</v>
      </c>
      <c r="B30" s="360" t="s">
        <v>2255</v>
      </c>
      <c r="C30" s="361" t="s">
        <v>484</v>
      </c>
      <c r="D30" s="373"/>
      <c r="E30" s="387">
        <f t="shared" si="0"/>
        <v>96502800</v>
      </c>
      <c r="F30" s="387">
        <f>+VLOOKUP(B30,'[1]Alimentazione CE Costi'!$H$1:$N$981,7,FALSE)</f>
        <v>96502800</v>
      </c>
      <c r="G30" s="387"/>
      <c r="H30" s="387">
        <f t="shared" si="1"/>
        <v>91445753.45999983</v>
      </c>
      <c r="I30" s="387">
        <v>91445753.45999983</v>
      </c>
      <c r="J30" s="387"/>
    </row>
    <row r="31" spans="1:10">
      <c r="A31" s="360">
        <v>7</v>
      </c>
      <c r="B31" s="360" t="s">
        <v>2256</v>
      </c>
      <c r="C31" s="361" t="s">
        <v>1939</v>
      </c>
      <c r="D31" s="373"/>
      <c r="E31" s="387">
        <f t="shared" si="0"/>
        <v>0</v>
      </c>
      <c r="F31" s="387">
        <f>+VLOOKUP(B31,'[1]Alimentazione CE Costi'!$H$1:$N$981,7,FALSE)</f>
        <v>0</v>
      </c>
      <c r="G31" s="387"/>
      <c r="H31" s="387">
        <f t="shared" si="1"/>
        <v>0</v>
      </c>
      <c r="I31" s="387">
        <v>0</v>
      </c>
      <c r="J31" s="387"/>
    </row>
    <row r="32" spans="1:10">
      <c r="A32" s="371" t="s">
        <v>1971</v>
      </c>
      <c r="B32" s="357" t="s">
        <v>488</v>
      </c>
      <c r="C32" s="357" t="s">
        <v>2257</v>
      </c>
      <c r="D32" s="372"/>
      <c r="E32" s="384"/>
      <c r="F32" s="384"/>
      <c r="G32" s="384"/>
      <c r="H32" s="384"/>
      <c r="I32" s="384"/>
      <c r="J32" s="384"/>
    </row>
    <row r="33" spans="1:10">
      <c r="A33" s="360" t="s">
        <v>1974</v>
      </c>
      <c r="B33" s="360" t="s">
        <v>2258</v>
      </c>
      <c r="C33" s="361" t="s">
        <v>487</v>
      </c>
      <c r="D33" s="373"/>
      <c r="E33" s="387">
        <f t="shared" si="0"/>
        <v>504500</v>
      </c>
      <c r="F33" s="387">
        <f>+VLOOKUP(B33,'[1]Alimentazione CE Costi'!$H$1:$N$981,7,FALSE)</f>
        <v>504500</v>
      </c>
      <c r="G33" s="387"/>
      <c r="H33" s="387">
        <f t="shared" si="1"/>
        <v>3845799.4000000004</v>
      </c>
      <c r="I33" s="387">
        <v>3845799.4000000004</v>
      </c>
      <c r="J33" s="387"/>
    </row>
    <row r="34" spans="1:10" ht="24">
      <c r="A34" s="360">
        <v>7</v>
      </c>
      <c r="B34" s="360" t="s">
        <v>2259</v>
      </c>
      <c r="C34" s="361" t="s">
        <v>1940</v>
      </c>
      <c r="D34" s="373"/>
      <c r="E34" s="387">
        <f t="shared" si="0"/>
        <v>0</v>
      </c>
      <c r="F34" s="387">
        <f>+VLOOKUP(B34,'[1]Alimentazione CE Costi'!$H$1:$N$981,7,FALSE)</f>
        <v>0</v>
      </c>
      <c r="G34" s="387"/>
      <c r="H34" s="387">
        <f t="shared" si="1"/>
        <v>0</v>
      </c>
      <c r="I34" s="387">
        <v>0</v>
      </c>
      <c r="J34" s="387"/>
    </row>
    <row r="35" spans="1:10">
      <c r="A35" s="371" t="s">
        <v>1971</v>
      </c>
      <c r="B35" s="357" t="s">
        <v>490</v>
      </c>
      <c r="C35" s="357" t="s">
        <v>2260</v>
      </c>
      <c r="D35" s="372"/>
      <c r="E35" s="384"/>
      <c r="F35" s="384"/>
      <c r="G35" s="384"/>
      <c r="H35" s="384"/>
      <c r="I35" s="384"/>
      <c r="J35" s="384"/>
    </row>
    <row r="36" spans="1:10">
      <c r="A36" s="360" t="s">
        <v>1974</v>
      </c>
      <c r="B36" s="360" t="s">
        <v>2261</v>
      </c>
      <c r="C36" s="361" t="s">
        <v>489</v>
      </c>
      <c r="D36" s="373"/>
      <c r="E36" s="387">
        <f t="shared" si="0"/>
        <v>4442000</v>
      </c>
      <c r="F36" s="387">
        <f>+VLOOKUP(B36,'[1]Alimentazione CE Costi'!$H$1:$N$981,7,FALSE)</f>
        <v>4442000</v>
      </c>
      <c r="G36" s="387"/>
      <c r="H36" s="387">
        <f t="shared" si="1"/>
        <v>4617427.4399999948</v>
      </c>
      <c r="I36" s="387">
        <v>4617427.4399999948</v>
      </c>
      <c r="J36" s="387"/>
    </row>
    <row r="37" spans="1:10" ht="24">
      <c r="A37" s="360">
        <v>7</v>
      </c>
      <c r="B37" s="360" t="s">
        <v>2262</v>
      </c>
      <c r="C37" s="361" t="s">
        <v>1941</v>
      </c>
      <c r="D37" s="373"/>
      <c r="E37" s="387">
        <f t="shared" si="0"/>
        <v>0</v>
      </c>
      <c r="F37" s="387">
        <f>+VLOOKUP(B37,'[1]Alimentazione CE Costi'!$H$1:$N$981,7,FALSE)</f>
        <v>0</v>
      </c>
      <c r="G37" s="387"/>
      <c r="H37" s="387">
        <f t="shared" si="1"/>
        <v>0</v>
      </c>
      <c r="I37" s="387">
        <v>0</v>
      </c>
      <c r="J37" s="387"/>
    </row>
    <row r="38" spans="1:10">
      <c r="A38" s="371" t="s">
        <v>1969</v>
      </c>
      <c r="B38" s="357" t="s">
        <v>492</v>
      </c>
      <c r="C38" s="357" t="s">
        <v>2263</v>
      </c>
      <c r="D38" s="372"/>
      <c r="E38" s="384"/>
      <c r="F38" s="384"/>
      <c r="G38" s="384"/>
      <c r="H38" s="384"/>
      <c r="I38" s="384"/>
      <c r="J38" s="384"/>
    </row>
    <row r="39" spans="1:10">
      <c r="A39" s="360" t="s">
        <v>1971</v>
      </c>
      <c r="B39" s="360" t="s">
        <v>2264</v>
      </c>
      <c r="C39" s="361" t="s">
        <v>491</v>
      </c>
      <c r="D39" s="373"/>
      <c r="E39" s="387">
        <f t="shared" si="0"/>
        <v>3057000</v>
      </c>
      <c r="F39" s="387">
        <f>+VLOOKUP(B39,'[1]Alimentazione CE Costi'!$H$1:$N$981,7,FALSE)</f>
        <v>3057000</v>
      </c>
      <c r="G39" s="387"/>
      <c r="H39" s="387">
        <f t="shared" si="1"/>
        <v>3058482.3799999971</v>
      </c>
      <c r="I39" s="387">
        <v>3058482.3799999971</v>
      </c>
      <c r="J39" s="387"/>
    </row>
    <row r="40" spans="1:10">
      <c r="A40" s="360">
        <v>6</v>
      </c>
      <c r="B40" s="360" t="s">
        <v>2265</v>
      </c>
      <c r="C40" s="361" t="s">
        <v>1942</v>
      </c>
      <c r="D40" s="373"/>
      <c r="E40" s="387">
        <f t="shared" si="0"/>
        <v>0</v>
      </c>
      <c r="F40" s="387">
        <f>+VLOOKUP(B40,'[1]Alimentazione CE Costi'!$H$1:$N$981,7,FALSE)</f>
        <v>0</v>
      </c>
      <c r="G40" s="387"/>
      <c r="H40" s="387">
        <f t="shared" si="1"/>
        <v>0</v>
      </c>
      <c r="I40" s="387">
        <v>0</v>
      </c>
      <c r="J40" s="387"/>
    </row>
    <row r="41" spans="1:10">
      <c r="A41" s="371" t="s">
        <v>1969</v>
      </c>
      <c r="B41" s="357" t="s">
        <v>494</v>
      </c>
      <c r="C41" s="357" t="s">
        <v>2266</v>
      </c>
      <c r="D41" s="372"/>
      <c r="E41" s="384"/>
      <c r="F41" s="384"/>
      <c r="G41" s="384"/>
      <c r="H41" s="384"/>
      <c r="I41" s="384"/>
      <c r="J41" s="384"/>
    </row>
    <row r="42" spans="1:10">
      <c r="A42" s="360" t="s">
        <v>1971</v>
      </c>
      <c r="B42" s="360" t="s">
        <v>2267</v>
      </c>
      <c r="C42" s="361" t="s">
        <v>493</v>
      </c>
      <c r="D42" s="373"/>
      <c r="E42" s="387">
        <f t="shared" si="0"/>
        <v>73500000</v>
      </c>
      <c r="F42" s="387">
        <f>+VLOOKUP(B42,'[1]Alimentazione CE Costi'!$H$1:$N$981,7,FALSE)</f>
        <v>73500000</v>
      </c>
      <c r="G42" s="387"/>
      <c r="H42" s="387">
        <f t="shared" si="1"/>
        <v>16730030.370000001</v>
      </c>
      <c r="I42" s="387">
        <v>16730030.370000001</v>
      </c>
      <c r="J42" s="387"/>
    </row>
    <row r="43" spans="1:10" ht="24">
      <c r="A43" s="360">
        <v>6</v>
      </c>
      <c r="B43" s="360" t="s">
        <v>2268</v>
      </c>
      <c r="C43" s="361" t="s">
        <v>1943</v>
      </c>
      <c r="D43" s="373"/>
      <c r="E43" s="387">
        <f t="shared" si="0"/>
        <v>0</v>
      </c>
      <c r="F43" s="387">
        <f>+VLOOKUP(B43,'[1]Alimentazione CE Costi'!$H$1:$N$981,7,FALSE)</f>
        <v>0</v>
      </c>
      <c r="G43" s="387"/>
      <c r="H43" s="387">
        <f t="shared" si="1"/>
        <v>0</v>
      </c>
      <c r="I43" s="387">
        <v>0</v>
      </c>
      <c r="J43" s="387"/>
    </row>
    <row r="44" spans="1:10">
      <c r="A44" s="371" t="s">
        <v>1969</v>
      </c>
      <c r="B44" s="357" t="s">
        <v>496</v>
      </c>
      <c r="C44" s="357" t="s">
        <v>2269</v>
      </c>
      <c r="D44" s="372"/>
      <c r="E44" s="384"/>
      <c r="F44" s="384"/>
      <c r="G44" s="384"/>
      <c r="H44" s="384"/>
      <c r="I44" s="384"/>
      <c r="J44" s="384"/>
    </row>
    <row r="45" spans="1:10">
      <c r="A45" s="360" t="s">
        <v>1971</v>
      </c>
      <c r="B45" s="360" t="s">
        <v>2270</v>
      </c>
      <c r="C45" s="361" t="s">
        <v>495</v>
      </c>
      <c r="D45" s="373"/>
      <c r="E45" s="387">
        <f t="shared" si="0"/>
        <v>13000</v>
      </c>
      <c r="F45" s="387">
        <f>+VLOOKUP(B45,'[1]Alimentazione CE Costi'!$H$1:$N$981,7,FALSE)</f>
        <v>13000</v>
      </c>
      <c r="G45" s="387"/>
      <c r="H45" s="387">
        <f t="shared" si="1"/>
        <v>12276.210000000001</v>
      </c>
      <c r="I45" s="387">
        <v>12276.210000000001</v>
      </c>
      <c r="J45" s="387"/>
    </row>
    <row r="46" spans="1:10">
      <c r="A46" s="360">
        <v>6</v>
      </c>
      <c r="B46" s="360" t="s">
        <v>2271</v>
      </c>
      <c r="C46" s="361" t="s">
        <v>1944</v>
      </c>
      <c r="D46" s="373"/>
      <c r="E46" s="387">
        <f t="shared" si="0"/>
        <v>0</v>
      </c>
      <c r="F46" s="387">
        <f>+VLOOKUP(B46,'[1]Alimentazione CE Costi'!$H$1:$N$981,7,FALSE)</f>
        <v>0</v>
      </c>
      <c r="G46" s="387"/>
      <c r="H46" s="387">
        <f t="shared" si="1"/>
        <v>0</v>
      </c>
      <c r="I46" s="387">
        <v>0</v>
      </c>
      <c r="J46" s="387"/>
    </row>
    <row r="47" spans="1:10">
      <c r="A47" s="371" t="s">
        <v>1969</v>
      </c>
      <c r="B47" s="357" t="s">
        <v>498</v>
      </c>
      <c r="C47" s="357" t="s">
        <v>2272</v>
      </c>
      <c r="D47" s="372"/>
      <c r="E47" s="384"/>
      <c r="F47" s="384"/>
      <c r="G47" s="384"/>
      <c r="H47" s="384"/>
      <c r="I47" s="384"/>
      <c r="J47" s="384"/>
    </row>
    <row r="48" spans="1:10">
      <c r="A48" s="360" t="s">
        <v>1971</v>
      </c>
      <c r="B48" s="360" t="s">
        <v>2273</v>
      </c>
      <c r="C48" s="361" t="s">
        <v>497</v>
      </c>
      <c r="D48" s="373"/>
      <c r="E48" s="387">
        <f t="shared" si="0"/>
        <v>23000</v>
      </c>
      <c r="F48" s="387">
        <f>+VLOOKUP(B48,'[1]Alimentazione CE Costi'!$H$1:$N$981,7,FALSE)</f>
        <v>23000</v>
      </c>
      <c r="G48" s="387"/>
      <c r="H48" s="387">
        <f t="shared" si="1"/>
        <v>22967.629999999997</v>
      </c>
      <c r="I48" s="387">
        <v>22967.629999999997</v>
      </c>
      <c r="J48" s="387"/>
    </row>
    <row r="49" spans="1:10" ht="24">
      <c r="A49" s="360">
        <v>6</v>
      </c>
      <c r="B49" s="360" t="s">
        <v>2274</v>
      </c>
      <c r="C49" s="361" t="s">
        <v>1945</v>
      </c>
      <c r="D49" s="373"/>
      <c r="E49" s="387">
        <f t="shared" si="0"/>
        <v>0</v>
      </c>
      <c r="F49" s="387">
        <f>+VLOOKUP(B49,'[1]Alimentazione CE Costi'!$H$1:$N$981,7,FALSE)</f>
        <v>0</v>
      </c>
      <c r="G49" s="387"/>
      <c r="H49" s="387">
        <f t="shared" si="1"/>
        <v>0</v>
      </c>
      <c r="I49" s="387">
        <v>0</v>
      </c>
      <c r="J49" s="387"/>
    </row>
    <row r="50" spans="1:10">
      <c r="A50" s="371" t="s">
        <v>1969</v>
      </c>
      <c r="B50" s="357" t="s">
        <v>500</v>
      </c>
      <c r="C50" s="357" t="s">
        <v>2275</v>
      </c>
      <c r="D50" s="372"/>
      <c r="E50" s="384"/>
      <c r="F50" s="384"/>
      <c r="G50" s="384"/>
      <c r="H50" s="384"/>
      <c r="I50" s="384"/>
      <c r="J50" s="384"/>
    </row>
    <row r="51" spans="1:10">
      <c r="A51" s="360" t="s">
        <v>1971</v>
      </c>
      <c r="B51" s="360" t="s">
        <v>2276</v>
      </c>
      <c r="C51" s="361" t="s">
        <v>499</v>
      </c>
      <c r="D51" s="373"/>
      <c r="E51" s="387">
        <f t="shared" si="0"/>
        <v>1978300</v>
      </c>
      <c r="F51" s="387">
        <f>+VLOOKUP(B51,'[1]Alimentazione CE Costi'!$H$1:$N$981,7,FALSE)</f>
        <v>1978300</v>
      </c>
      <c r="G51" s="387"/>
      <c r="H51" s="387">
        <f t="shared" si="1"/>
        <v>1567542.8499999982</v>
      </c>
      <c r="I51" s="387">
        <v>1567542.8499999982</v>
      </c>
      <c r="J51" s="387"/>
    </row>
    <row r="52" spans="1:10" ht="24">
      <c r="A52" s="360">
        <v>6</v>
      </c>
      <c r="B52" s="360" t="s">
        <v>2277</v>
      </c>
      <c r="C52" s="361" t="s">
        <v>1946</v>
      </c>
      <c r="D52" s="373"/>
      <c r="E52" s="387">
        <f t="shared" si="0"/>
        <v>0</v>
      </c>
      <c r="F52" s="387">
        <f>+VLOOKUP(B52,'[1]Alimentazione CE Costi'!$H$1:$N$981,7,FALSE)</f>
        <v>0</v>
      </c>
      <c r="G52" s="387"/>
      <c r="H52" s="387">
        <f t="shared" si="1"/>
        <v>0</v>
      </c>
      <c r="I52" s="387">
        <v>0</v>
      </c>
      <c r="J52" s="387"/>
    </row>
    <row r="53" spans="1:10" ht="25.5">
      <c r="A53" s="371" t="s">
        <v>1969</v>
      </c>
      <c r="B53" s="357" t="s">
        <v>501</v>
      </c>
      <c r="C53" s="357" t="s">
        <v>2278</v>
      </c>
      <c r="D53" s="372" t="s">
        <v>1248</v>
      </c>
      <c r="E53" s="384"/>
      <c r="F53" s="384"/>
      <c r="G53" s="384"/>
      <c r="H53" s="384"/>
      <c r="I53" s="384"/>
      <c r="J53" s="384"/>
    </row>
    <row r="54" spans="1:10">
      <c r="A54" s="371" t="s">
        <v>1971</v>
      </c>
      <c r="B54" s="357" t="s">
        <v>502</v>
      </c>
      <c r="C54" s="357" t="s">
        <v>1398</v>
      </c>
      <c r="D54" s="372" t="s">
        <v>1248</v>
      </c>
      <c r="E54" s="384"/>
      <c r="F54" s="384"/>
      <c r="G54" s="384"/>
      <c r="H54" s="384"/>
      <c r="I54" s="384"/>
      <c r="J54" s="384"/>
    </row>
    <row r="55" spans="1:10" ht="24">
      <c r="A55" s="360" t="s">
        <v>1974</v>
      </c>
      <c r="B55" s="360" t="s">
        <v>2279</v>
      </c>
      <c r="C55" s="361" t="s">
        <v>2280</v>
      </c>
      <c r="D55" s="373" t="s">
        <v>1248</v>
      </c>
      <c r="E55" s="387">
        <f t="shared" si="0"/>
        <v>0</v>
      </c>
      <c r="F55" s="387">
        <f>+VLOOKUP(B55,'[1]Alimentazione CE Costi'!$H$1:$N$981,7,FALSE)</f>
        <v>0</v>
      </c>
      <c r="G55" s="387"/>
      <c r="H55" s="387">
        <f t="shared" si="1"/>
        <v>0</v>
      </c>
      <c r="I55" s="387">
        <v>0</v>
      </c>
      <c r="J55" s="387"/>
    </row>
    <row r="56" spans="1:10">
      <c r="A56" s="360" t="s">
        <v>1974</v>
      </c>
      <c r="B56" s="360" t="s">
        <v>2281</v>
      </c>
      <c r="C56" s="361" t="s">
        <v>2282</v>
      </c>
      <c r="D56" s="373" t="s">
        <v>1248</v>
      </c>
      <c r="E56" s="387">
        <f t="shared" si="0"/>
        <v>0</v>
      </c>
      <c r="F56" s="387">
        <f>+VLOOKUP(B56,'[1]Alimentazione CE Costi'!$H$1:$N$981,7,FALSE)</f>
        <v>0</v>
      </c>
      <c r="G56" s="387"/>
      <c r="H56" s="387">
        <f t="shared" si="1"/>
        <v>0</v>
      </c>
      <c r="I56" s="387">
        <v>0</v>
      </c>
      <c r="J56" s="387"/>
    </row>
    <row r="57" spans="1:10" ht="24">
      <c r="A57" s="360" t="s">
        <v>1974</v>
      </c>
      <c r="B57" s="360" t="s">
        <v>2283</v>
      </c>
      <c r="C57" s="361" t="s">
        <v>2284</v>
      </c>
      <c r="D57" s="373" t="s">
        <v>1248</v>
      </c>
      <c r="E57" s="387">
        <f t="shared" si="0"/>
        <v>0</v>
      </c>
      <c r="F57" s="387">
        <f>+VLOOKUP(B57,'[1]Alimentazione CE Costi'!$H$1:$N$981,7,FALSE)</f>
        <v>0</v>
      </c>
      <c r="G57" s="387"/>
      <c r="H57" s="387">
        <f t="shared" si="1"/>
        <v>0</v>
      </c>
      <c r="I57" s="387">
        <v>0</v>
      </c>
      <c r="J57" s="387"/>
    </row>
    <row r="58" spans="1:10">
      <c r="A58" s="371" t="s">
        <v>1971</v>
      </c>
      <c r="B58" s="357" t="s">
        <v>503</v>
      </c>
      <c r="C58" s="357" t="s">
        <v>1399</v>
      </c>
      <c r="D58" s="372" t="s">
        <v>1248</v>
      </c>
      <c r="E58" s="384"/>
      <c r="F58" s="384"/>
      <c r="G58" s="384"/>
      <c r="H58" s="384"/>
      <c r="I58" s="384"/>
      <c r="J58" s="384"/>
    </row>
    <row r="59" spans="1:10">
      <c r="A59" s="360" t="s">
        <v>1974</v>
      </c>
      <c r="B59" s="360" t="s">
        <v>2285</v>
      </c>
      <c r="C59" s="361" t="s">
        <v>2286</v>
      </c>
      <c r="D59" s="373" t="s">
        <v>1248</v>
      </c>
      <c r="E59" s="387">
        <f t="shared" si="0"/>
        <v>0</v>
      </c>
      <c r="F59" s="387">
        <f>+VLOOKUP(B59,'[1]Alimentazione CE Costi'!$H$1:$N$981,7,FALSE)</f>
        <v>0</v>
      </c>
      <c r="G59" s="387"/>
      <c r="H59" s="387">
        <f t="shared" si="1"/>
        <v>0</v>
      </c>
      <c r="I59" s="387">
        <v>0</v>
      </c>
      <c r="J59" s="387"/>
    </row>
    <row r="60" spans="1:10" ht="24">
      <c r="A60" s="360" t="s">
        <v>1974</v>
      </c>
      <c r="B60" s="360" t="s">
        <v>2287</v>
      </c>
      <c r="C60" s="361" t="s">
        <v>2288</v>
      </c>
      <c r="D60" s="373" t="s">
        <v>1248</v>
      </c>
      <c r="E60" s="387">
        <f t="shared" si="0"/>
        <v>0</v>
      </c>
      <c r="F60" s="387">
        <f>+VLOOKUP(B60,'[1]Alimentazione CE Costi'!$H$1:$N$981,7,FALSE)</f>
        <v>0</v>
      </c>
      <c r="G60" s="387"/>
      <c r="H60" s="387">
        <f t="shared" si="1"/>
        <v>0</v>
      </c>
      <c r="I60" s="387">
        <v>0</v>
      </c>
      <c r="J60" s="387"/>
    </row>
    <row r="61" spans="1:10" ht="24">
      <c r="A61" s="360" t="s">
        <v>1974</v>
      </c>
      <c r="B61" s="360" t="s">
        <v>2289</v>
      </c>
      <c r="C61" s="361" t="s">
        <v>2290</v>
      </c>
      <c r="D61" s="373" t="s">
        <v>1248</v>
      </c>
      <c r="E61" s="387">
        <f t="shared" si="0"/>
        <v>0</v>
      </c>
      <c r="F61" s="387">
        <f>+VLOOKUP(B61,'[1]Alimentazione CE Costi'!$H$1:$N$981,7,FALSE)</f>
        <v>0</v>
      </c>
      <c r="G61" s="387"/>
      <c r="H61" s="387">
        <f t="shared" si="1"/>
        <v>0</v>
      </c>
      <c r="I61" s="387">
        <v>0</v>
      </c>
      <c r="J61" s="387"/>
    </row>
    <row r="62" spans="1:10">
      <c r="A62" s="371" t="s">
        <v>1971</v>
      </c>
      <c r="B62" s="357" t="s">
        <v>504</v>
      </c>
      <c r="C62" s="357" t="s">
        <v>1400</v>
      </c>
      <c r="D62" s="372" t="s">
        <v>1248</v>
      </c>
      <c r="E62" s="384"/>
      <c r="F62" s="384"/>
      <c r="G62" s="384"/>
      <c r="H62" s="384"/>
      <c r="I62" s="384"/>
      <c r="J62" s="384"/>
    </row>
    <row r="63" spans="1:10">
      <c r="A63" s="360" t="s">
        <v>1974</v>
      </c>
      <c r="B63" s="360" t="s">
        <v>2291</v>
      </c>
      <c r="C63" s="361" t="s">
        <v>2292</v>
      </c>
      <c r="D63" s="373" t="s">
        <v>1248</v>
      </c>
      <c r="E63" s="387">
        <f t="shared" si="0"/>
        <v>0</v>
      </c>
      <c r="F63" s="387">
        <f>+VLOOKUP(B63,'[1]Alimentazione CE Costi'!$H$1:$N$981,7,FALSE)</f>
        <v>0</v>
      </c>
      <c r="G63" s="387"/>
      <c r="H63" s="387">
        <f t="shared" si="1"/>
        <v>0</v>
      </c>
      <c r="I63" s="387">
        <v>0</v>
      </c>
      <c r="J63" s="387"/>
    </row>
    <row r="64" spans="1:10">
      <c r="A64" s="371" t="s">
        <v>1971</v>
      </c>
      <c r="B64" s="357" t="s">
        <v>505</v>
      </c>
      <c r="C64" s="357" t="s">
        <v>1401</v>
      </c>
      <c r="D64" s="372" t="s">
        <v>1248</v>
      </c>
      <c r="E64" s="384"/>
      <c r="F64" s="384"/>
      <c r="G64" s="384"/>
      <c r="H64" s="384"/>
      <c r="I64" s="384"/>
      <c r="J64" s="384"/>
    </row>
    <row r="65" spans="1:10" ht="24">
      <c r="A65" s="360" t="s">
        <v>1974</v>
      </c>
      <c r="B65" s="360" t="s">
        <v>2293</v>
      </c>
      <c r="C65" s="361" t="s">
        <v>2294</v>
      </c>
      <c r="D65" s="373" t="s">
        <v>1248</v>
      </c>
      <c r="E65" s="387">
        <f t="shared" si="0"/>
        <v>0</v>
      </c>
      <c r="F65" s="387">
        <f>+VLOOKUP(B65,'[1]Alimentazione CE Costi'!$H$1:$N$981,7,FALSE)</f>
        <v>0</v>
      </c>
      <c r="G65" s="387"/>
      <c r="H65" s="387">
        <f t="shared" si="1"/>
        <v>0</v>
      </c>
      <c r="I65" s="387">
        <v>0</v>
      </c>
      <c r="J65" s="387"/>
    </row>
    <row r="66" spans="1:10">
      <c r="A66" s="371" t="s">
        <v>1971</v>
      </c>
      <c r="B66" s="357" t="s">
        <v>506</v>
      </c>
      <c r="C66" s="357" t="s">
        <v>1402</v>
      </c>
      <c r="D66" s="372" t="s">
        <v>1248</v>
      </c>
      <c r="E66" s="384"/>
      <c r="F66" s="384"/>
      <c r="G66" s="384"/>
      <c r="H66" s="384"/>
      <c r="I66" s="384"/>
      <c r="J66" s="384"/>
    </row>
    <row r="67" spans="1:10">
      <c r="A67" s="360" t="s">
        <v>1974</v>
      </c>
      <c r="B67" s="360" t="s">
        <v>2295</v>
      </c>
      <c r="C67" s="361" t="s">
        <v>2296</v>
      </c>
      <c r="D67" s="373" t="s">
        <v>1248</v>
      </c>
      <c r="E67" s="387">
        <f t="shared" si="0"/>
        <v>0</v>
      </c>
      <c r="F67" s="387">
        <f>+VLOOKUP(B67,'[1]Alimentazione CE Costi'!$H$1:$N$981,7,FALSE)</f>
        <v>0</v>
      </c>
      <c r="G67" s="387"/>
      <c r="H67" s="387">
        <f t="shared" si="1"/>
        <v>0</v>
      </c>
      <c r="I67" s="387">
        <v>0</v>
      </c>
      <c r="J67" s="387"/>
    </row>
    <row r="68" spans="1:10">
      <c r="A68" s="371" t="s">
        <v>1971</v>
      </c>
      <c r="B68" s="357" t="s">
        <v>507</v>
      </c>
      <c r="C68" s="357" t="s">
        <v>1403</v>
      </c>
      <c r="D68" s="372" t="s">
        <v>1248</v>
      </c>
      <c r="E68" s="384"/>
      <c r="F68" s="384"/>
      <c r="G68" s="384"/>
      <c r="H68" s="384"/>
      <c r="I68" s="384"/>
      <c r="J68" s="384"/>
    </row>
    <row r="69" spans="1:10" ht="24">
      <c r="A69" s="360" t="s">
        <v>1974</v>
      </c>
      <c r="B69" s="360" t="s">
        <v>2297</v>
      </c>
      <c r="C69" s="361" t="s">
        <v>2298</v>
      </c>
      <c r="D69" s="373" t="s">
        <v>1248</v>
      </c>
      <c r="E69" s="387">
        <f t="shared" si="0"/>
        <v>0</v>
      </c>
      <c r="F69" s="387">
        <f>+VLOOKUP(B69,'[1]Alimentazione CE Costi'!$H$1:$N$981,7,FALSE)</f>
        <v>0</v>
      </c>
      <c r="G69" s="387"/>
      <c r="H69" s="387">
        <f t="shared" si="1"/>
        <v>0</v>
      </c>
      <c r="I69" s="387">
        <v>0</v>
      </c>
      <c r="J69" s="387"/>
    </row>
    <row r="70" spans="1:10">
      <c r="A70" s="371" t="s">
        <v>1971</v>
      </c>
      <c r="B70" s="357" t="s">
        <v>508</v>
      </c>
      <c r="C70" s="357" t="s">
        <v>1404</v>
      </c>
      <c r="D70" s="372" t="s">
        <v>1248</v>
      </c>
      <c r="E70" s="384"/>
      <c r="F70" s="384"/>
      <c r="G70" s="384"/>
      <c r="H70" s="384"/>
      <c r="I70" s="384"/>
      <c r="J70" s="384"/>
    </row>
    <row r="71" spans="1:10">
      <c r="A71" s="360" t="s">
        <v>1974</v>
      </c>
      <c r="B71" s="360" t="s">
        <v>2299</v>
      </c>
      <c r="C71" s="361" t="s">
        <v>2300</v>
      </c>
      <c r="D71" s="373" t="s">
        <v>1248</v>
      </c>
      <c r="E71" s="387">
        <f t="shared" ref="E71:E133" si="2">+F71+G71</f>
        <v>0</v>
      </c>
      <c r="F71" s="387">
        <f>+VLOOKUP(B71,'[1]Alimentazione CE Costi'!$H$1:$N$981,7,FALSE)</f>
        <v>0</v>
      </c>
      <c r="G71" s="387"/>
      <c r="H71" s="387">
        <f t="shared" ref="H71:H133" si="3">+I71+J71</f>
        <v>0</v>
      </c>
      <c r="I71" s="387">
        <v>0</v>
      </c>
      <c r="J71" s="387"/>
    </row>
    <row r="72" spans="1:10">
      <c r="A72" s="371" t="s">
        <v>1967</v>
      </c>
      <c r="B72" s="357" t="s">
        <v>509</v>
      </c>
      <c r="C72" s="357" t="s">
        <v>2301</v>
      </c>
      <c r="D72" s="372"/>
      <c r="E72" s="384"/>
      <c r="F72" s="384"/>
      <c r="G72" s="384"/>
      <c r="H72" s="384"/>
      <c r="I72" s="384"/>
      <c r="J72" s="384"/>
    </row>
    <row r="73" spans="1:10">
      <c r="A73" s="371" t="s">
        <v>1969</v>
      </c>
      <c r="B73" s="357" t="s">
        <v>511</v>
      </c>
      <c r="C73" s="357" t="s">
        <v>2302</v>
      </c>
      <c r="D73" s="372"/>
      <c r="E73" s="384"/>
      <c r="F73" s="384"/>
      <c r="G73" s="384"/>
      <c r="H73" s="384"/>
      <c r="I73" s="384"/>
      <c r="J73" s="384"/>
    </row>
    <row r="74" spans="1:10">
      <c r="A74" s="360">
        <v>6</v>
      </c>
      <c r="B74" s="360" t="s">
        <v>2303</v>
      </c>
      <c r="C74" s="361" t="s">
        <v>510</v>
      </c>
      <c r="D74" s="373"/>
      <c r="E74" s="387">
        <f t="shared" si="2"/>
        <v>102000</v>
      </c>
      <c r="F74" s="387">
        <f>+VLOOKUP(B74,'[1]Alimentazione CE Costi'!$H$1:$N$981,7,FALSE)</f>
        <v>102000</v>
      </c>
      <c r="G74" s="387"/>
      <c r="H74" s="387">
        <f t="shared" si="3"/>
        <v>102595.47000000002</v>
      </c>
      <c r="I74" s="387">
        <v>102595.47000000002</v>
      </c>
      <c r="J74" s="387"/>
    </row>
    <row r="75" spans="1:10">
      <c r="A75" s="360">
        <v>6</v>
      </c>
      <c r="B75" s="360" t="s">
        <v>2304</v>
      </c>
      <c r="C75" s="361" t="s">
        <v>1947</v>
      </c>
      <c r="D75" s="373"/>
      <c r="E75" s="387">
        <f t="shared" si="2"/>
        <v>0</v>
      </c>
      <c r="F75" s="387">
        <f>+VLOOKUP(B75,'[1]Alimentazione CE Costi'!$H$1:$N$981,7,FALSE)</f>
        <v>0</v>
      </c>
      <c r="G75" s="387"/>
      <c r="H75" s="387">
        <f t="shared" si="3"/>
        <v>0</v>
      </c>
      <c r="I75" s="387">
        <v>0</v>
      </c>
      <c r="J75" s="387"/>
    </row>
    <row r="76" spans="1:10" ht="25.5">
      <c r="A76" s="371" t="s">
        <v>1969</v>
      </c>
      <c r="B76" s="357" t="s">
        <v>513</v>
      </c>
      <c r="C76" s="357" t="s">
        <v>2305</v>
      </c>
      <c r="D76" s="372"/>
      <c r="E76" s="384"/>
      <c r="F76" s="384"/>
      <c r="G76" s="384"/>
      <c r="H76" s="384"/>
      <c r="I76" s="384"/>
      <c r="J76" s="384"/>
    </row>
    <row r="77" spans="1:10">
      <c r="A77" s="360" t="s">
        <v>1971</v>
      </c>
      <c r="B77" s="360" t="s">
        <v>2306</v>
      </c>
      <c r="C77" s="361" t="s">
        <v>512</v>
      </c>
      <c r="D77" s="373"/>
      <c r="E77" s="387">
        <f t="shared" si="2"/>
        <v>2685000</v>
      </c>
      <c r="F77" s="387">
        <f>+VLOOKUP(B77,'[1]Alimentazione CE Costi'!$H$1:$N$981,7,FALSE)</f>
        <v>2685000</v>
      </c>
      <c r="G77" s="387"/>
      <c r="H77" s="387">
        <f t="shared" si="3"/>
        <v>3321742.0400000112</v>
      </c>
      <c r="I77" s="387">
        <v>3321742.0400000112</v>
      </c>
      <c r="J77" s="387"/>
    </row>
    <row r="78" spans="1:10" ht="24">
      <c r="A78" s="360">
        <v>6</v>
      </c>
      <c r="B78" s="360" t="s">
        <v>2307</v>
      </c>
      <c r="C78" s="361" t="s">
        <v>1948</v>
      </c>
      <c r="D78" s="373"/>
      <c r="E78" s="387">
        <f t="shared" si="2"/>
        <v>0</v>
      </c>
      <c r="F78" s="387">
        <f>+VLOOKUP(B78,'[1]Alimentazione CE Costi'!$H$1:$N$981,7,FALSE)</f>
        <v>0</v>
      </c>
      <c r="G78" s="387"/>
      <c r="H78" s="387">
        <f t="shared" si="3"/>
        <v>0</v>
      </c>
      <c r="I78" s="387">
        <v>0</v>
      </c>
      <c r="J78" s="387"/>
    </row>
    <row r="79" spans="1:10">
      <c r="A79" s="371" t="s">
        <v>1969</v>
      </c>
      <c r="B79" s="357" t="s">
        <v>515</v>
      </c>
      <c r="C79" s="357" t="s">
        <v>2308</v>
      </c>
      <c r="D79" s="372"/>
      <c r="E79" s="384"/>
      <c r="F79" s="384"/>
      <c r="G79" s="384"/>
      <c r="H79" s="384"/>
      <c r="I79" s="384"/>
      <c r="J79" s="384"/>
    </row>
    <row r="80" spans="1:10">
      <c r="A80" s="360" t="s">
        <v>1971</v>
      </c>
      <c r="B80" s="360" t="s">
        <v>2309</v>
      </c>
      <c r="C80" s="361" t="s">
        <v>514</v>
      </c>
      <c r="D80" s="373"/>
      <c r="E80" s="387">
        <f t="shared" si="2"/>
        <v>0</v>
      </c>
      <c r="F80" s="387">
        <f>+VLOOKUP(B80,'[1]Alimentazione CE Costi'!$H$1:$N$981,7,FALSE)</f>
        <v>0</v>
      </c>
      <c r="G80" s="387"/>
      <c r="H80" s="387">
        <f t="shared" si="3"/>
        <v>0</v>
      </c>
      <c r="I80" s="387">
        <v>0</v>
      </c>
      <c r="J80" s="387"/>
    </row>
    <row r="81" spans="1:10" ht="24">
      <c r="A81" s="360">
        <v>6</v>
      </c>
      <c r="B81" s="360" t="s">
        <v>2310</v>
      </c>
      <c r="C81" s="361" t="s">
        <v>1949</v>
      </c>
      <c r="D81" s="373"/>
      <c r="E81" s="387">
        <f t="shared" si="2"/>
        <v>0</v>
      </c>
      <c r="F81" s="387">
        <f>+VLOOKUP(B81,'[1]Alimentazione CE Costi'!$H$1:$N$981,7,FALSE)</f>
        <v>0</v>
      </c>
      <c r="G81" s="387"/>
      <c r="H81" s="387">
        <f t="shared" si="3"/>
        <v>0</v>
      </c>
      <c r="I81" s="387">
        <v>0</v>
      </c>
      <c r="J81" s="387"/>
    </row>
    <row r="82" spans="1:10">
      <c r="A82" s="371" t="s">
        <v>1969</v>
      </c>
      <c r="B82" s="357" t="s">
        <v>516</v>
      </c>
      <c r="C82" s="357" t="s">
        <v>2311</v>
      </c>
      <c r="D82" s="372"/>
      <c r="E82" s="384"/>
      <c r="F82" s="384"/>
      <c r="G82" s="384"/>
      <c r="H82" s="384"/>
      <c r="I82" s="384"/>
      <c r="J82" s="384"/>
    </row>
    <row r="83" spans="1:10">
      <c r="A83" s="360">
        <v>6</v>
      </c>
      <c r="B83" s="360" t="s">
        <v>2312</v>
      </c>
      <c r="C83" s="361" t="s">
        <v>517</v>
      </c>
      <c r="D83" s="373"/>
      <c r="E83" s="387">
        <f t="shared" si="2"/>
        <v>2902000</v>
      </c>
      <c r="F83" s="387">
        <f>+VLOOKUP(B83,'[1]Alimentazione CE Costi'!$H$1:$N$981,7,FALSE)</f>
        <v>2902000</v>
      </c>
      <c r="G83" s="387"/>
      <c r="H83" s="387">
        <f t="shared" si="3"/>
        <v>2901749.1100000022</v>
      </c>
      <c r="I83" s="387">
        <v>2901749.1100000022</v>
      </c>
      <c r="J83" s="387"/>
    </row>
    <row r="84" spans="1:10">
      <c r="A84" s="360">
        <v>6</v>
      </c>
      <c r="B84" s="360" t="s">
        <v>2313</v>
      </c>
      <c r="C84" s="361" t="s">
        <v>518</v>
      </c>
      <c r="D84" s="373"/>
      <c r="E84" s="387">
        <f t="shared" si="2"/>
        <v>0</v>
      </c>
      <c r="F84" s="387">
        <f>+VLOOKUP(B84,'[1]Alimentazione CE Costi'!$H$1:$N$981,7,FALSE)</f>
        <v>0</v>
      </c>
      <c r="G84" s="387"/>
      <c r="H84" s="387">
        <f t="shared" si="3"/>
        <v>0</v>
      </c>
      <c r="I84" s="387">
        <v>0</v>
      </c>
      <c r="J84" s="387"/>
    </row>
    <row r="85" spans="1:10">
      <c r="A85" s="360">
        <v>6</v>
      </c>
      <c r="B85" s="360" t="s">
        <v>2314</v>
      </c>
      <c r="C85" s="361" t="s">
        <v>519</v>
      </c>
      <c r="D85" s="373"/>
      <c r="E85" s="387">
        <f t="shared" si="2"/>
        <v>0</v>
      </c>
      <c r="F85" s="387">
        <f>+VLOOKUP(B85,'[1]Alimentazione CE Costi'!$H$1:$N$981,7,FALSE)</f>
        <v>0</v>
      </c>
      <c r="G85" s="387"/>
      <c r="H85" s="387">
        <f t="shared" si="3"/>
        <v>0</v>
      </c>
      <c r="I85" s="387">
        <v>0</v>
      </c>
      <c r="J85" s="387"/>
    </row>
    <row r="86" spans="1:10" ht="24">
      <c r="A86" s="360">
        <v>6</v>
      </c>
      <c r="B86" s="360" t="s">
        <v>2315</v>
      </c>
      <c r="C86" s="361" t="s">
        <v>1950</v>
      </c>
      <c r="D86" s="373"/>
      <c r="E86" s="387">
        <f t="shared" si="2"/>
        <v>0</v>
      </c>
      <c r="F86" s="387">
        <f>+VLOOKUP(B86,'[1]Alimentazione CE Costi'!$H$1:$N$981,7,FALSE)</f>
        <v>0</v>
      </c>
      <c r="G86" s="387"/>
      <c r="H86" s="387">
        <f t="shared" si="3"/>
        <v>0</v>
      </c>
      <c r="I86" s="387">
        <v>0</v>
      </c>
      <c r="J86" s="387"/>
    </row>
    <row r="87" spans="1:10">
      <c r="A87" s="371" t="s">
        <v>1969</v>
      </c>
      <c r="B87" s="357" t="s">
        <v>520</v>
      </c>
      <c r="C87" s="357" t="s">
        <v>2316</v>
      </c>
      <c r="D87" s="372"/>
      <c r="E87" s="384"/>
      <c r="F87" s="384"/>
      <c r="G87" s="384"/>
      <c r="H87" s="384"/>
      <c r="I87" s="384"/>
      <c r="J87" s="384"/>
    </row>
    <row r="88" spans="1:10">
      <c r="A88" s="360">
        <v>6</v>
      </c>
      <c r="B88" s="360" t="s">
        <v>2317</v>
      </c>
      <c r="C88" s="361" t="s">
        <v>521</v>
      </c>
      <c r="D88" s="373"/>
      <c r="E88" s="387">
        <f t="shared" si="2"/>
        <v>16000</v>
      </c>
      <c r="F88" s="387">
        <f>+VLOOKUP(B88,'[1]Alimentazione CE Costi'!$H$1:$N$981,7,FALSE)</f>
        <v>16000</v>
      </c>
      <c r="G88" s="387"/>
      <c r="H88" s="387">
        <f t="shared" si="3"/>
        <v>15484.84</v>
      </c>
      <c r="I88" s="387">
        <v>15484.84</v>
      </c>
      <c r="J88" s="387"/>
    </row>
    <row r="89" spans="1:10">
      <c r="A89" s="360">
        <v>6</v>
      </c>
      <c r="B89" s="360" t="s">
        <v>2318</v>
      </c>
      <c r="C89" s="361" t="s">
        <v>522</v>
      </c>
      <c r="D89" s="373"/>
      <c r="E89" s="387">
        <f t="shared" si="2"/>
        <v>0</v>
      </c>
      <c r="F89" s="387">
        <f>+VLOOKUP(B89,'[1]Alimentazione CE Costi'!$H$1:$N$981,7,FALSE)</f>
        <v>0</v>
      </c>
      <c r="G89" s="387"/>
      <c r="H89" s="387">
        <f t="shared" si="3"/>
        <v>0</v>
      </c>
      <c r="I89" s="387">
        <v>0</v>
      </c>
      <c r="J89" s="387"/>
    </row>
    <row r="90" spans="1:10" ht="24">
      <c r="A90" s="360">
        <v>6</v>
      </c>
      <c r="B90" s="360" t="s">
        <v>2319</v>
      </c>
      <c r="C90" s="361" t="s">
        <v>1951</v>
      </c>
      <c r="D90" s="373"/>
      <c r="E90" s="387">
        <f t="shared" si="2"/>
        <v>0</v>
      </c>
      <c r="F90" s="387">
        <f>+VLOOKUP(B90,'[1]Alimentazione CE Costi'!$H$1:$N$981,7,FALSE)</f>
        <v>0</v>
      </c>
      <c r="G90" s="387"/>
      <c r="H90" s="387">
        <f t="shared" si="3"/>
        <v>0</v>
      </c>
      <c r="I90" s="387">
        <v>0</v>
      </c>
      <c r="J90" s="387"/>
    </row>
    <row r="91" spans="1:10">
      <c r="A91" s="371" t="s">
        <v>1969</v>
      </c>
      <c r="B91" s="357" t="s">
        <v>524</v>
      </c>
      <c r="C91" s="357" t="s">
        <v>2320</v>
      </c>
      <c r="D91" s="372"/>
      <c r="E91" s="384"/>
      <c r="F91" s="384"/>
      <c r="G91" s="384"/>
      <c r="H91" s="384"/>
      <c r="I91" s="384"/>
      <c r="J91" s="384"/>
    </row>
    <row r="92" spans="1:10">
      <c r="A92" s="360" t="s">
        <v>1971</v>
      </c>
      <c r="B92" s="360" t="s">
        <v>2321</v>
      </c>
      <c r="C92" s="361" t="s">
        <v>523</v>
      </c>
      <c r="D92" s="373"/>
      <c r="E92" s="387">
        <f t="shared" si="2"/>
        <v>51000</v>
      </c>
      <c r="F92" s="387">
        <f>+VLOOKUP(B92,'[1]Alimentazione CE Costi'!$H$1:$N$981,7,FALSE)</f>
        <v>51000</v>
      </c>
      <c r="G92" s="387"/>
      <c r="H92" s="387">
        <f t="shared" si="3"/>
        <v>50312.729999999945</v>
      </c>
      <c r="I92" s="387">
        <v>50312.729999999945</v>
      </c>
      <c r="J92" s="387"/>
    </row>
    <row r="93" spans="1:10" ht="24">
      <c r="A93" s="360">
        <v>6</v>
      </c>
      <c r="B93" s="360" t="s">
        <v>2322</v>
      </c>
      <c r="C93" s="361" t="s">
        <v>1952</v>
      </c>
      <c r="D93" s="373"/>
      <c r="E93" s="387">
        <f t="shared" si="2"/>
        <v>0</v>
      </c>
      <c r="F93" s="387">
        <f>+VLOOKUP(B93,'[1]Alimentazione CE Costi'!$H$1:$N$981,7,FALSE)</f>
        <v>0</v>
      </c>
      <c r="G93" s="387"/>
      <c r="H93" s="387">
        <f t="shared" si="3"/>
        <v>0</v>
      </c>
      <c r="I93" s="387">
        <v>0</v>
      </c>
      <c r="J93" s="387"/>
    </row>
    <row r="94" spans="1:10" ht="25.5">
      <c r="A94" s="371" t="s">
        <v>1969</v>
      </c>
      <c r="B94" s="357" t="s">
        <v>525</v>
      </c>
      <c r="C94" s="357" t="s">
        <v>2323</v>
      </c>
      <c r="D94" s="372" t="s">
        <v>1248</v>
      </c>
      <c r="E94" s="384"/>
      <c r="F94" s="384"/>
      <c r="G94" s="384"/>
      <c r="H94" s="384"/>
      <c r="I94" s="384"/>
      <c r="J94" s="384"/>
    </row>
    <row r="95" spans="1:10">
      <c r="A95" s="360">
        <v>6</v>
      </c>
      <c r="B95" s="360" t="s">
        <v>2324</v>
      </c>
      <c r="C95" s="361" t="s">
        <v>2325</v>
      </c>
      <c r="D95" s="373" t="s">
        <v>1248</v>
      </c>
      <c r="E95" s="387">
        <f t="shared" si="2"/>
        <v>0</v>
      </c>
      <c r="F95" s="387">
        <f>+VLOOKUP(B95,'[1]Alimentazione CE Costi'!$H$1:$N$981,7,FALSE)</f>
        <v>0</v>
      </c>
      <c r="G95" s="387"/>
      <c r="H95" s="387">
        <f t="shared" si="3"/>
        <v>0</v>
      </c>
      <c r="I95" s="387">
        <v>0</v>
      </c>
      <c r="J95" s="387"/>
    </row>
    <row r="96" spans="1:10" ht="24">
      <c r="A96" s="360">
        <v>6</v>
      </c>
      <c r="B96" s="360" t="s">
        <v>2326</v>
      </c>
      <c r="C96" s="361" t="s">
        <v>2327</v>
      </c>
      <c r="D96" s="373" t="s">
        <v>1248</v>
      </c>
      <c r="E96" s="387">
        <f t="shared" si="2"/>
        <v>0</v>
      </c>
      <c r="F96" s="387">
        <f>+VLOOKUP(B96,'[1]Alimentazione CE Costi'!$H$1:$N$981,7,FALSE)</f>
        <v>0</v>
      </c>
      <c r="G96" s="387"/>
      <c r="H96" s="387">
        <f t="shared" si="3"/>
        <v>0</v>
      </c>
      <c r="I96" s="387">
        <v>0</v>
      </c>
      <c r="J96" s="387"/>
    </row>
    <row r="97" spans="1:10" ht="24">
      <c r="A97" s="360">
        <v>6</v>
      </c>
      <c r="B97" s="360" t="s">
        <v>2328</v>
      </c>
      <c r="C97" s="361" t="s">
        <v>2329</v>
      </c>
      <c r="D97" s="373" t="s">
        <v>1248</v>
      </c>
      <c r="E97" s="387">
        <f t="shared" si="2"/>
        <v>0</v>
      </c>
      <c r="F97" s="387">
        <f>+VLOOKUP(B97,'[1]Alimentazione CE Costi'!$H$1:$N$981,7,FALSE)</f>
        <v>0</v>
      </c>
      <c r="G97" s="387"/>
      <c r="H97" s="387">
        <f t="shared" si="3"/>
        <v>0</v>
      </c>
      <c r="I97" s="387">
        <v>0</v>
      </c>
      <c r="J97" s="387"/>
    </row>
    <row r="98" spans="1:10" ht="24">
      <c r="A98" s="360">
        <v>6</v>
      </c>
      <c r="B98" s="360" t="s">
        <v>2330</v>
      </c>
      <c r="C98" s="361" t="s">
        <v>2331</v>
      </c>
      <c r="D98" s="373" t="s">
        <v>1248</v>
      </c>
      <c r="E98" s="387">
        <f t="shared" si="2"/>
        <v>0</v>
      </c>
      <c r="F98" s="387">
        <f>+VLOOKUP(B98,'[1]Alimentazione CE Costi'!$H$1:$N$981,7,FALSE)</f>
        <v>0</v>
      </c>
      <c r="G98" s="387"/>
      <c r="H98" s="387">
        <f t="shared" si="3"/>
        <v>0</v>
      </c>
      <c r="I98" s="387">
        <v>0</v>
      </c>
      <c r="J98" s="387"/>
    </row>
    <row r="99" spans="1:10" ht="24">
      <c r="A99" s="360">
        <v>6</v>
      </c>
      <c r="B99" s="360" t="s">
        <v>2332</v>
      </c>
      <c r="C99" s="361" t="s">
        <v>2333</v>
      </c>
      <c r="D99" s="373" t="s">
        <v>1248</v>
      </c>
      <c r="E99" s="387">
        <f t="shared" si="2"/>
        <v>0</v>
      </c>
      <c r="F99" s="387">
        <f>+VLOOKUP(B99,'[1]Alimentazione CE Costi'!$H$1:$N$981,7,FALSE)</f>
        <v>0</v>
      </c>
      <c r="G99" s="387"/>
      <c r="H99" s="387">
        <f t="shared" si="3"/>
        <v>0</v>
      </c>
      <c r="I99" s="387">
        <v>0</v>
      </c>
      <c r="J99" s="387"/>
    </row>
    <row r="100" spans="1:10" ht="24">
      <c r="A100" s="360">
        <v>6</v>
      </c>
      <c r="B100" s="360" t="s">
        <v>2334</v>
      </c>
      <c r="C100" s="361" t="s">
        <v>2335</v>
      </c>
      <c r="D100" s="373" t="s">
        <v>1248</v>
      </c>
      <c r="E100" s="387">
        <f t="shared" si="2"/>
        <v>0</v>
      </c>
      <c r="F100" s="387">
        <f>+VLOOKUP(B100,'[1]Alimentazione CE Costi'!$H$1:$N$981,7,FALSE)</f>
        <v>0</v>
      </c>
      <c r="G100" s="387"/>
      <c r="H100" s="387">
        <f t="shared" si="3"/>
        <v>0</v>
      </c>
      <c r="I100" s="387">
        <v>0</v>
      </c>
      <c r="J100" s="387"/>
    </row>
    <row r="101" spans="1:10">
      <c r="A101" s="371" t="s">
        <v>1965</v>
      </c>
      <c r="B101" s="357" t="s">
        <v>526</v>
      </c>
      <c r="C101" s="357" t="s">
        <v>2336</v>
      </c>
      <c r="D101" s="372"/>
      <c r="E101" s="384"/>
      <c r="F101" s="384"/>
      <c r="G101" s="384"/>
      <c r="H101" s="384"/>
      <c r="I101" s="384"/>
      <c r="J101" s="384"/>
    </row>
    <row r="102" spans="1:10">
      <c r="A102" s="371" t="s">
        <v>1967</v>
      </c>
      <c r="B102" s="357" t="s">
        <v>527</v>
      </c>
      <c r="C102" s="357" t="s">
        <v>2337</v>
      </c>
      <c r="D102" s="372"/>
      <c r="E102" s="384"/>
      <c r="F102" s="384"/>
      <c r="G102" s="384"/>
      <c r="H102" s="384"/>
      <c r="I102" s="384"/>
      <c r="J102" s="384"/>
    </row>
    <row r="103" spans="1:10">
      <c r="A103" s="371" t="s">
        <v>1969</v>
      </c>
      <c r="B103" s="357" t="s">
        <v>528</v>
      </c>
      <c r="C103" s="357" t="s">
        <v>2338</v>
      </c>
      <c r="D103" s="372"/>
      <c r="E103" s="384"/>
      <c r="F103" s="384"/>
      <c r="G103" s="384"/>
      <c r="H103" s="384"/>
      <c r="I103" s="384"/>
      <c r="J103" s="384"/>
    </row>
    <row r="104" spans="1:10">
      <c r="A104" s="371" t="s">
        <v>1971</v>
      </c>
      <c r="B104" s="357" t="s">
        <v>529</v>
      </c>
      <c r="C104" s="357" t="s">
        <v>1416</v>
      </c>
      <c r="D104" s="372"/>
      <c r="E104" s="384"/>
      <c r="F104" s="384"/>
      <c r="G104" s="384"/>
      <c r="H104" s="384"/>
      <c r="I104" s="384"/>
      <c r="J104" s="384"/>
    </row>
    <row r="105" spans="1:10">
      <c r="A105" s="371" t="s">
        <v>1974</v>
      </c>
      <c r="B105" s="357" t="s">
        <v>530</v>
      </c>
      <c r="C105" s="357" t="s">
        <v>1417</v>
      </c>
      <c r="D105" s="372"/>
      <c r="E105" s="384"/>
      <c r="F105" s="384"/>
      <c r="G105" s="384"/>
      <c r="H105" s="384"/>
      <c r="I105" s="384"/>
      <c r="J105" s="384"/>
    </row>
    <row r="106" spans="1:10">
      <c r="A106" s="360">
        <v>8</v>
      </c>
      <c r="B106" s="360" t="s">
        <v>2339</v>
      </c>
      <c r="C106" s="361" t="s">
        <v>2340</v>
      </c>
      <c r="D106" s="373"/>
      <c r="E106" s="387">
        <f t="shared" si="2"/>
        <v>0</v>
      </c>
      <c r="F106" s="387">
        <f>+VLOOKUP(B106,'[1]Alimentazione CE Costi'!$H$1:$N$981,7,FALSE)</f>
        <v>0</v>
      </c>
      <c r="G106" s="387"/>
      <c r="H106" s="387">
        <f t="shared" si="3"/>
        <v>0</v>
      </c>
      <c r="I106" s="387">
        <v>0</v>
      </c>
      <c r="J106" s="387"/>
    </row>
    <row r="107" spans="1:10">
      <c r="A107" s="360">
        <v>8</v>
      </c>
      <c r="B107" s="360" t="s">
        <v>2341</v>
      </c>
      <c r="C107" s="361" t="s">
        <v>2342</v>
      </c>
      <c r="D107" s="373"/>
      <c r="E107" s="387">
        <f t="shared" si="2"/>
        <v>0</v>
      </c>
      <c r="F107" s="387">
        <f>+VLOOKUP(B107,'[1]Alimentazione CE Costi'!$H$1:$N$981,7,FALSE)</f>
        <v>0</v>
      </c>
      <c r="G107" s="387"/>
      <c r="H107" s="387">
        <f t="shared" si="3"/>
        <v>0</v>
      </c>
      <c r="I107" s="387">
        <v>0</v>
      </c>
      <c r="J107" s="387"/>
    </row>
    <row r="108" spans="1:10">
      <c r="A108" s="360">
        <v>8</v>
      </c>
      <c r="B108" s="360" t="s">
        <v>2343</v>
      </c>
      <c r="C108" s="361" t="s">
        <v>2344</v>
      </c>
      <c r="D108" s="373"/>
      <c r="E108" s="387">
        <f t="shared" si="2"/>
        <v>0</v>
      </c>
      <c r="F108" s="387">
        <f>+VLOOKUP(B108,'[1]Alimentazione CE Costi'!$H$1:$N$981,7,FALSE)</f>
        <v>0</v>
      </c>
      <c r="G108" s="387"/>
      <c r="H108" s="387">
        <f t="shared" si="3"/>
        <v>0</v>
      </c>
      <c r="I108" s="387">
        <v>0</v>
      </c>
      <c r="J108" s="387"/>
    </row>
    <row r="109" spans="1:10">
      <c r="A109" s="360">
        <v>8</v>
      </c>
      <c r="B109" s="360" t="s">
        <v>2345</v>
      </c>
      <c r="C109" s="361" t="s">
        <v>2346</v>
      </c>
      <c r="D109" s="373"/>
      <c r="E109" s="387">
        <f t="shared" si="2"/>
        <v>0</v>
      </c>
      <c r="F109" s="387">
        <f>+VLOOKUP(B109,'[1]Alimentazione CE Costi'!$H$1:$N$981,7,FALSE)</f>
        <v>0</v>
      </c>
      <c r="G109" s="387"/>
      <c r="H109" s="387">
        <f t="shared" si="3"/>
        <v>0</v>
      </c>
      <c r="I109" s="387">
        <v>0</v>
      </c>
      <c r="J109" s="387"/>
    </row>
    <row r="110" spans="1:10">
      <c r="A110" s="360">
        <v>8</v>
      </c>
      <c r="B110" s="360" t="s">
        <v>2347</v>
      </c>
      <c r="C110" s="361" t="s">
        <v>2348</v>
      </c>
      <c r="D110" s="373"/>
      <c r="E110" s="387">
        <f t="shared" si="2"/>
        <v>0</v>
      </c>
      <c r="F110" s="387">
        <f>+VLOOKUP(B110,'[1]Alimentazione CE Costi'!$H$1:$N$981,7,FALSE)</f>
        <v>0</v>
      </c>
      <c r="G110" s="387"/>
      <c r="H110" s="387">
        <f t="shared" si="3"/>
        <v>0</v>
      </c>
      <c r="I110" s="387">
        <v>0</v>
      </c>
      <c r="J110" s="387"/>
    </row>
    <row r="111" spans="1:10">
      <c r="A111" s="360">
        <v>8</v>
      </c>
      <c r="B111" s="360" t="s">
        <v>2349</v>
      </c>
      <c r="C111" s="361" t="s">
        <v>2350</v>
      </c>
      <c r="D111" s="373"/>
      <c r="E111" s="387">
        <f t="shared" si="2"/>
        <v>0</v>
      </c>
      <c r="F111" s="387">
        <f>+VLOOKUP(B111,'[1]Alimentazione CE Costi'!$H$1:$N$981,7,FALSE)</f>
        <v>0</v>
      </c>
      <c r="G111" s="387"/>
      <c r="H111" s="387">
        <f t="shared" si="3"/>
        <v>0</v>
      </c>
      <c r="I111" s="387">
        <v>0</v>
      </c>
      <c r="J111" s="387"/>
    </row>
    <row r="112" spans="1:10">
      <c r="A112" s="360">
        <v>8</v>
      </c>
      <c r="B112" s="360" t="s">
        <v>2351</v>
      </c>
      <c r="C112" s="361" t="s">
        <v>2352</v>
      </c>
      <c r="D112" s="373"/>
      <c r="E112" s="387">
        <f t="shared" si="2"/>
        <v>0</v>
      </c>
      <c r="F112" s="387">
        <f>+VLOOKUP(B112,'[1]Alimentazione CE Costi'!$H$1:$N$981,7,FALSE)</f>
        <v>0</v>
      </c>
      <c r="G112" s="387"/>
      <c r="H112" s="387">
        <f t="shared" si="3"/>
        <v>0</v>
      </c>
      <c r="I112" s="387">
        <v>0</v>
      </c>
      <c r="J112" s="387"/>
    </row>
    <row r="113" spans="1:11">
      <c r="A113" s="360">
        <v>8</v>
      </c>
      <c r="B113" s="360" t="s">
        <v>2353</v>
      </c>
      <c r="C113" s="361" t="s">
        <v>2354</v>
      </c>
      <c r="D113" s="373"/>
      <c r="E113" s="387">
        <f t="shared" si="2"/>
        <v>0</v>
      </c>
      <c r="F113" s="387">
        <f>+VLOOKUP(B113,'[1]Alimentazione CE Costi'!$H$1:$N$981,7,FALSE)</f>
        <v>0</v>
      </c>
      <c r="G113" s="387"/>
      <c r="H113" s="387">
        <f t="shared" si="3"/>
        <v>0</v>
      </c>
      <c r="I113" s="387">
        <v>0</v>
      </c>
      <c r="J113" s="387"/>
    </row>
    <row r="114" spans="1:11">
      <c r="A114" s="360">
        <v>8</v>
      </c>
      <c r="B114" s="360" t="s">
        <v>2355</v>
      </c>
      <c r="C114" s="361" t="s">
        <v>2356</v>
      </c>
      <c r="D114" s="373"/>
      <c r="E114" s="387">
        <f t="shared" si="2"/>
        <v>0</v>
      </c>
      <c r="F114" s="387">
        <f>+VLOOKUP(B114,'[1]Alimentazione CE Costi'!$H$1:$N$981,7,FALSE)</f>
        <v>0</v>
      </c>
      <c r="G114" s="387"/>
      <c r="H114" s="387">
        <f t="shared" si="3"/>
        <v>0</v>
      </c>
      <c r="I114" s="387">
        <v>0</v>
      </c>
      <c r="J114" s="387"/>
    </row>
    <row r="115" spans="1:11">
      <c r="A115" s="360">
        <v>8</v>
      </c>
      <c r="B115" s="360" t="s">
        <v>2357</v>
      </c>
      <c r="C115" s="361" t="s">
        <v>2358</v>
      </c>
      <c r="D115" s="373"/>
      <c r="E115" s="387">
        <f t="shared" si="2"/>
        <v>0</v>
      </c>
      <c r="F115" s="387">
        <f>+VLOOKUP(B115,'[1]Alimentazione CE Costi'!$H$1:$N$981,7,FALSE)</f>
        <v>0</v>
      </c>
      <c r="G115" s="387"/>
      <c r="H115" s="387">
        <f t="shared" si="3"/>
        <v>0</v>
      </c>
      <c r="I115" s="387">
        <v>0</v>
      </c>
      <c r="J115" s="387"/>
    </row>
    <row r="116" spans="1:11">
      <c r="A116" s="360">
        <v>8</v>
      </c>
      <c r="B116" s="360" t="s">
        <v>2359</v>
      </c>
      <c r="C116" s="361" t="s">
        <v>2360</v>
      </c>
      <c r="D116" s="373"/>
      <c r="E116" s="387">
        <f t="shared" si="2"/>
        <v>0</v>
      </c>
      <c r="F116" s="387">
        <f>+VLOOKUP(B116,'[1]Alimentazione CE Costi'!$H$1:$N$981,7,FALSE)</f>
        <v>0</v>
      </c>
      <c r="G116" s="387"/>
      <c r="H116" s="387">
        <f t="shared" si="3"/>
        <v>0</v>
      </c>
      <c r="I116" s="387">
        <v>0</v>
      </c>
      <c r="J116" s="387"/>
    </row>
    <row r="117" spans="1:11">
      <c r="A117" s="371" t="s">
        <v>1974</v>
      </c>
      <c r="B117" s="357" t="s">
        <v>531</v>
      </c>
      <c r="C117" s="357" t="s">
        <v>1418</v>
      </c>
      <c r="D117" s="372"/>
      <c r="E117" s="384"/>
      <c r="F117" s="384"/>
      <c r="G117" s="384"/>
      <c r="H117" s="384"/>
      <c r="I117" s="384"/>
      <c r="J117" s="384"/>
    </row>
    <row r="118" spans="1:11">
      <c r="A118" s="360">
        <v>8</v>
      </c>
      <c r="B118" s="360" t="s">
        <v>2361</v>
      </c>
      <c r="C118" s="361" t="s">
        <v>2362</v>
      </c>
      <c r="D118" s="373"/>
      <c r="E118" s="387">
        <f t="shared" si="2"/>
        <v>0</v>
      </c>
      <c r="F118" s="387">
        <f>+VLOOKUP(B118,'[1]Alimentazione CE Costi'!$H$1:$N$981,7,FALSE)</f>
        <v>0</v>
      </c>
      <c r="G118" s="387"/>
      <c r="H118" s="387">
        <f t="shared" si="3"/>
        <v>0</v>
      </c>
      <c r="I118" s="387">
        <v>0</v>
      </c>
      <c r="J118" s="387"/>
    </row>
    <row r="119" spans="1:11">
      <c r="A119" s="360">
        <v>8</v>
      </c>
      <c r="B119" s="360" t="s">
        <v>2363</v>
      </c>
      <c r="C119" s="361" t="s">
        <v>2364</v>
      </c>
      <c r="D119" s="373"/>
      <c r="E119" s="387">
        <f t="shared" si="2"/>
        <v>0</v>
      </c>
      <c r="F119" s="387">
        <f>+VLOOKUP(B119,'[1]Alimentazione CE Costi'!$H$1:$N$981,7,FALSE)</f>
        <v>0</v>
      </c>
      <c r="G119" s="387"/>
      <c r="H119" s="387">
        <f t="shared" si="3"/>
        <v>0</v>
      </c>
      <c r="I119" s="387">
        <v>0</v>
      </c>
      <c r="J119" s="387"/>
    </row>
    <row r="120" spans="1:11">
      <c r="A120" s="360">
        <v>8</v>
      </c>
      <c r="B120" s="360" t="s">
        <v>2365</v>
      </c>
      <c r="C120" s="361" t="s">
        <v>2366</v>
      </c>
      <c r="D120" s="373"/>
      <c r="E120" s="387">
        <f t="shared" si="2"/>
        <v>0</v>
      </c>
      <c r="F120" s="387">
        <f>+VLOOKUP(B120,'[1]Alimentazione CE Costi'!$H$1:$N$981,7,FALSE)</f>
        <v>0</v>
      </c>
      <c r="G120" s="387"/>
      <c r="H120" s="387">
        <f t="shared" si="3"/>
        <v>0</v>
      </c>
      <c r="I120" s="387">
        <v>0</v>
      </c>
      <c r="J120" s="387"/>
    </row>
    <row r="121" spans="1:11">
      <c r="A121" s="360">
        <v>8</v>
      </c>
      <c r="B121" s="360" t="s">
        <v>2367</v>
      </c>
      <c r="C121" s="361" t="s">
        <v>2368</v>
      </c>
      <c r="D121" s="373"/>
      <c r="E121" s="387">
        <f t="shared" si="2"/>
        <v>0</v>
      </c>
      <c r="F121" s="387">
        <f>+VLOOKUP(B121,'[1]Alimentazione CE Costi'!$H$1:$N$981,7,FALSE)</f>
        <v>0</v>
      </c>
      <c r="G121" s="387"/>
      <c r="H121" s="387">
        <f t="shared" si="3"/>
        <v>0</v>
      </c>
      <c r="I121" s="387">
        <v>0</v>
      </c>
      <c r="J121" s="387"/>
    </row>
    <row r="122" spans="1:11">
      <c r="A122" s="360">
        <v>8</v>
      </c>
      <c r="B122" s="360" t="s">
        <v>2369</v>
      </c>
      <c r="C122" s="361" t="s">
        <v>2370</v>
      </c>
      <c r="D122" s="373"/>
      <c r="E122" s="387">
        <f t="shared" si="2"/>
        <v>0</v>
      </c>
      <c r="F122" s="387">
        <f>+VLOOKUP(B122,'[1]Alimentazione CE Costi'!$H$1:$N$981,7,FALSE)</f>
        <v>0</v>
      </c>
      <c r="G122" s="387"/>
      <c r="H122" s="387">
        <f t="shared" si="3"/>
        <v>0</v>
      </c>
      <c r="I122" s="387">
        <v>0</v>
      </c>
      <c r="J122" s="387"/>
    </row>
    <row r="123" spans="1:11">
      <c r="A123" s="360">
        <v>8</v>
      </c>
      <c r="B123" s="360" t="s">
        <v>2371</v>
      </c>
      <c r="C123" s="361" t="s">
        <v>2372</v>
      </c>
      <c r="D123" s="373"/>
      <c r="E123" s="387">
        <f t="shared" si="2"/>
        <v>0</v>
      </c>
      <c r="F123" s="387">
        <f>+VLOOKUP(B123,'[1]Alimentazione CE Costi'!$H$1:$N$981,7,FALSE)</f>
        <v>0</v>
      </c>
      <c r="G123" s="387"/>
      <c r="H123" s="387">
        <f t="shared" si="3"/>
        <v>0</v>
      </c>
      <c r="I123" s="387">
        <v>0</v>
      </c>
      <c r="J123" s="387"/>
    </row>
    <row r="124" spans="1:11">
      <c r="A124" s="360">
        <v>8</v>
      </c>
      <c r="B124" s="360" t="s">
        <v>2373</v>
      </c>
      <c r="C124" s="361" t="s">
        <v>2374</v>
      </c>
      <c r="D124" s="373"/>
      <c r="E124" s="387">
        <f t="shared" si="2"/>
        <v>0</v>
      </c>
      <c r="F124" s="387">
        <f>+VLOOKUP(B124,'[1]Alimentazione CE Costi'!$H$1:$N$981,7,FALSE)</f>
        <v>0</v>
      </c>
      <c r="G124" s="387"/>
      <c r="H124" s="387">
        <f t="shared" si="3"/>
        <v>0</v>
      </c>
      <c r="I124" s="387">
        <v>0</v>
      </c>
      <c r="J124" s="387"/>
    </row>
    <row r="125" spans="1:11">
      <c r="A125" s="360">
        <v>8</v>
      </c>
      <c r="B125" s="360" t="s">
        <v>2375</v>
      </c>
      <c r="C125" s="361" t="s">
        <v>2376</v>
      </c>
      <c r="D125" s="373"/>
      <c r="E125" s="387">
        <f t="shared" si="2"/>
        <v>0</v>
      </c>
      <c r="F125" s="387">
        <f>+VLOOKUP(B125,'[1]Alimentazione CE Costi'!$H$1:$N$981,7,FALSE)</f>
        <v>0</v>
      </c>
      <c r="G125" s="387"/>
      <c r="H125" s="387">
        <f t="shared" si="3"/>
        <v>0</v>
      </c>
      <c r="I125" s="387">
        <v>0</v>
      </c>
      <c r="J125" s="387"/>
    </row>
    <row r="126" spans="1:11">
      <c r="A126" s="360">
        <v>8</v>
      </c>
      <c r="B126" s="360" t="s">
        <v>2377</v>
      </c>
      <c r="C126" s="361" t="s">
        <v>2378</v>
      </c>
      <c r="D126" s="373"/>
      <c r="E126" s="387">
        <f t="shared" si="2"/>
        <v>0</v>
      </c>
      <c r="F126" s="387">
        <f>+VLOOKUP(B126,'[1]Alimentazione CE Costi'!$H$1:$N$981,7,FALSE)</f>
        <v>0</v>
      </c>
      <c r="G126" s="387"/>
      <c r="H126" s="387">
        <f t="shared" si="3"/>
        <v>0</v>
      </c>
      <c r="I126" s="387">
        <v>0</v>
      </c>
      <c r="J126" s="387"/>
    </row>
    <row r="127" spans="1:11" s="258" customFormat="1">
      <c r="A127" s="360">
        <v>8</v>
      </c>
      <c r="B127" s="360" t="s">
        <v>2379</v>
      </c>
      <c r="C127" s="361" t="s">
        <v>2380</v>
      </c>
      <c r="D127" s="373"/>
      <c r="E127" s="387">
        <f t="shared" si="2"/>
        <v>0</v>
      </c>
      <c r="F127" s="387">
        <f>+VLOOKUP(B127,'[1]Alimentazione CE Costi'!$H$1:$N$981,7,FALSE)</f>
        <v>0</v>
      </c>
      <c r="G127" s="387"/>
      <c r="H127" s="387">
        <f t="shared" si="3"/>
        <v>0</v>
      </c>
      <c r="I127" s="387">
        <v>0</v>
      </c>
      <c r="J127" s="387"/>
      <c r="K127"/>
    </row>
    <row r="128" spans="1:11">
      <c r="A128" s="360">
        <v>8</v>
      </c>
      <c r="B128" s="360" t="s">
        <v>2381</v>
      </c>
      <c r="C128" s="361" t="s">
        <v>2382</v>
      </c>
      <c r="D128" s="373"/>
      <c r="E128" s="387">
        <f t="shared" si="2"/>
        <v>0</v>
      </c>
      <c r="F128" s="387">
        <f>+VLOOKUP(B128,'[1]Alimentazione CE Costi'!$H$1:$N$981,7,FALSE)</f>
        <v>0</v>
      </c>
      <c r="G128" s="387"/>
      <c r="H128" s="387">
        <f t="shared" si="3"/>
        <v>0</v>
      </c>
      <c r="I128" s="387">
        <v>0</v>
      </c>
      <c r="J128" s="387"/>
    </row>
    <row r="129" spans="1:11">
      <c r="A129" s="371" t="s">
        <v>1974</v>
      </c>
      <c r="B129" s="357" t="s">
        <v>532</v>
      </c>
      <c r="C129" s="357" t="s">
        <v>1419</v>
      </c>
      <c r="D129" s="372"/>
      <c r="E129" s="384"/>
      <c r="F129" s="384"/>
      <c r="G129" s="384"/>
      <c r="H129" s="384"/>
      <c r="I129" s="384"/>
      <c r="J129" s="384"/>
    </row>
    <row r="130" spans="1:11" ht="24">
      <c r="A130" s="360">
        <v>8</v>
      </c>
      <c r="B130" s="360" t="s">
        <v>2383</v>
      </c>
      <c r="C130" s="361" t="s">
        <v>533</v>
      </c>
      <c r="D130" s="373"/>
      <c r="E130" s="387">
        <f t="shared" si="2"/>
        <v>0</v>
      </c>
      <c r="F130" s="387">
        <f>+VLOOKUP(B130,'[1]Alimentazione CE Costi'!$H$1:$N$981,7,FALSE)</f>
        <v>0</v>
      </c>
      <c r="G130" s="387"/>
      <c r="H130" s="387">
        <f t="shared" si="3"/>
        <v>0</v>
      </c>
      <c r="I130" s="387">
        <v>0</v>
      </c>
      <c r="J130" s="387"/>
    </row>
    <row r="131" spans="1:11">
      <c r="A131" s="360">
        <v>8</v>
      </c>
      <c r="B131" s="360" t="s">
        <v>2384</v>
      </c>
      <c r="C131" s="361" t="s">
        <v>534</v>
      </c>
      <c r="D131" s="373"/>
      <c r="E131" s="387">
        <f t="shared" si="2"/>
        <v>0</v>
      </c>
      <c r="F131" s="387">
        <f>+VLOOKUP(B131,'[1]Alimentazione CE Costi'!$H$1:$N$981,7,FALSE)</f>
        <v>0</v>
      </c>
      <c r="G131" s="387"/>
      <c r="H131" s="387">
        <f t="shared" si="3"/>
        <v>0</v>
      </c>
      <c r="I131" s="387">
        <v>0</v>
      </c>
      <c r="J131" s="387"/>
    </row>
    <row r="132" spans="1:11">
      <c r="A132" s="360">
        <v>8</v>
      </c>
      <c r="B132" s="360" t="s">
        <v>2385</v>
      </c>
      <c r="C132" s="361" t="s">
        <v>535</v>
      </c>
      <c r="D132" s="373"/>
      <c r="E132" s="387">
        <f t="shared" si="2"/>
        <v>0</v>
      </c>
      <c r="F132" s="387">
        <f>+VLOOKUP(B132,'[1]Alimentazione CE Costi'!$H$1:$N$981,7,FALSE)</f>
        <v>0</v>
      </c>
      <c r="G132" s="387"/>
      <c r="H132" s="387">
        <f t="shared" si="3"/>
        <v>0</v>
      </c>
      <c r="I132" s="387">
        <v>0</v>
      </c>
      <c r="J132" s="387"/>
    </row>
    <row r="133" spans="1:11" ht="24">
      <c r="A133" s="360">
        <v>8</v>
      </c>
      <c r="B133" s="360" t="s">
        <v>2386</v>
      </c>
      <c r="C133" s="361" t="s">
        <v>536</v>
      </c>
      <c r="D133" s="373"/>
      <c r="E133" s="387">
        <f t="shared" si="2"/>
        <v>0</v>
      </c>
      <c r="F133" s="387">
        <f>+VLOOKUP(B133,'[1]Alimentazione CE Costi'!$H$1:$N$981,7,FALSE)</f>
        <v>0</v>
      </c>
      <c r="G133" s="387"/>
      <c r="H133" s="387">
        <f t="shared" si="3"/>
        <v>0</v>
      </c>
      <c r="I133" s="387">
        <v>0</v>
      </c>
      <c r="J133" s="387"/>
    </row>
    <row r="134" spans="1:11" ht="24">
      <c r="A134" s="360">
        <v>8</v>
      </c>
      <c r="B134" s="360" t="s">
        <v>2387</v>
      </c>
      <c r="C134" s="361" t="s">
        <v>537</v>
      </c>
      <c r="D134" s="373"/>
      <c r="E134" s="387">
        <f t="shared" ref="E134:E197" si="4">+F134+G134</f>
        <v>0</v>
      </c>
      <c r="F134" s="387">
        <f>+VLOOKUP(B134,'[1]Alimentazione CE Costi'!$H$1:$N$981,7,FALSE)</f>
        <v>0</v>
      </c>
      <c r="G134" s="387"/>
      <c r="H134" s="387">
        <f t="shared" ref="H134:H197" si="5">+I134+J134</f>
        <v>0</v>
      </c>
      <c r="I134" s="387">
        <v>0</v>
      </c>
      <c r="J134" s="387"/>
    </row>
    <row r="135" spans="1:11" ht="24">
      <c r="A135" s="360">
        <v>8</v>
      </c>
      <c r="B135" s="360" t="s">
        <v>2388</v>
      </c>
      <c r="C135" s="361" t="s">
        <v>538</v>
      </c>
      <c r="D135" s="373"/>
      <c r="E135" s="387">
        <f t="shared" si="4"/>
        <v>0</v>
      </c>
      <c r="F135" s="387">
        <f>+VLOOKUP(B135,'[1]Alimentazione CE Costi'!$H$1:$N$981,7,FALSE)</f>
        <v>0</v>
      </c>
      <c r="G135" s="387"/>
      <c r="H135" s="387">
        <f t="shared" si="5"/>
        <v>0</v>
      </c>
      <c r="I135" s="387">
        <v>0</v>
      </c>
      <c r="J135" s="387"/>
    </row>
    <row r="136" spans="1:11" s="258" customFormat="1" ht="24">
      <c r="A136" s="360">
        <v>8</v>
      </c>
      <c r="B136" s="360" t="s">
        <v>2389</v>
      </c>
      <c r="C136" s="361" t="s">
        <v>539</v>
      </c>
      <c r="D136" s="373"/>
      <c r="E136" s="387">
        <f t="shared" si="4"/>
        <v>0</v>
      </c>
      <c r="F136" s="387">
        <f>+VLOOKUP(B136,'[1]Alimentazione CE Costi'!$H$1:$N$981,7,FALSE)</f>
        <v>0</v>
      </c>
      <c r="G136" s="387"/>
      <c r="H136" s="387">
        <f t="shared" si="5"/>
        <v>0</v>
      </c>
      <c r="I136" s="387">
        <v>0</v>
      </c>
      <c r="J136" s="387"/>
      <c r="K136"/>
    </row>
    <row r="137" spans="1:11">
      <c r="A137" s="360">
        <v>8</v>
      </c>
      <c r="B137" s="360" t="s">
        <v>2390</v>
      </c>
      <c r="C137" s="361" t="s">
        <v>2391</v>
      </c>
      <c r="D137" s="373"/>
      <c r="E137" s="387">
        <f t="shared" si="4"/>
        <v>0</v>
      </c>
      <c r="F137" s="387">
        <f>+VLOOKUP(B137,'[1]Alimentazione CE Costi'!$H$1:$N$981,7,FALSE)</f>
        <v>0</v>
      </c>
      <c r="G137" s="387"/>
      <c r="H137" s="387">
        <f t="shared" si="5"/>
        <v>0</v>
      </c>
      <c r="I137" s="387">
        <v>0</v>
      </c>
      <c r="J137" s="387"/>
    </row>
    <row r="138" spans="1:11" ht="24">
      <c r="A138" s="360">
        <v>8</v>
      </c>
      <c r="B138" s="360" t="s">
        <v>2392</v>
      </c>
      <c r="C138" s="361" t="s">
        <v>540</v>
      </c>
      <c r="D138" s="373"/>
      <c r="E138" s="387">
        <f t="shared" si="4"/>
        <v>0</v>
      </c>
      <c r="F138" s="387">
        <f>+VLOOKUP(B138,'[1]Alimentazione CE Costi'!$H$1:$N$981,7,FALSE)</f>
        <v>0</v>
      </c>
      <c r="G138" s="387"/>
      <c r="H138" s="387">
        <f t="shared" si="5"/>
        <v>0</v>
      </c>
      <c r="I138" s="387">
        <v>0</v>
      </c>
      <c r="J138" s="387"/>
    </row>
    <row r="139" spans="1:11" ht="24">
      <c r="A139" s="360">
        <v>8</v>
      </c>
      <c r="B139" s="360" t="s">
        <v>2393</v>
      </c>
      <c r="C139" s="361" t="s">
        <v>541</v>
      </c>
      <c r="D139" s="373"/>
      <c r="E139" s="387">
        <f t="shared" si="4"/>
        <v>0</v>
      </c>
      <c r="F139" s="387">
        <f>+VLOOKUP(B139,'[1]Alimentazione CE Costi'!$H$1:$N$981,7,FALSE)</f>
        <v>0</v>
      </c>
      <c r="G139" s="387"/>
      <c r="H139" s="387">
        <f t="shared" si="5"/>
        <v>0</v>
      </c>
      <c r="I139" s="387">
        <v>0</v>
      </c>
      <c r="J139" s="387"/>
    </row>
    <row r="140" spans="1:11" ht="24">
      <c r="A140" s="360">
        <v>8</v>
      </c>
      <c r="B140" s="360" t="s">
        <v>2394</v>
      </c>
      <c r="C140" s="361" t="s">
        <v>542</v>
      </c>
      <c r="D140" s="373"/>
      <c r="E140" s="387">
        <f t="shared" si="4"/>
        <v>0</v>
      </c>
      <c r="F140" s="387">
        <f>+VLOOKUP(B140,'[1]Alimentazione CE Costi'!$H$1:$N$981,7,FALSE)</f>
        <v>0</v>
      </c>
      <c r="G140" s="387"/>
      <c r="H140" s="387">
        <f t="shared" si="5"/>
        <v>0</v>
      </c>
      <c r="I140" s="387">
        <v>0</v>
      </c>
      <c r="J140" s="387"/>
    </row>
    <row r="141" spans="1:11">
      <c r="A141" s="360">
        <v>8</v>
      </c>
      <c r="B141" s="360" t="s">
        <v>2395</v>
      </c>
      <c r="C141" s="361" t="s">
        <v>543</v>
      </c>
      <c r="D141" s="373"/>
      <c r="E141" s="387">
        <f t="shared" si="4"/>
        <v>0</v>
      </c>
      <c r="F141" s="387">
        <f>+VLOOKUP(B141,'[1]Alimentazione CE Costi'!$H$1:$N$981,7,FALSE)</f>
        <v>0</v>
      </c>
      <c r="G141" s="387"/>
      <c r="H141" s="387">
        <f t="shared" si="5"/>
        <v>0</v>
      </c>
      <c r="I141" s="387">
        <v>0</v>
      </c>
      <c r="J141" s="387"/>
    </row>
    <row r="142" spans="1:11">
      <c r="A142" s="360">
        <v>8</v>
      </c>
      <c r="B142" s="360" t="s">
        <v>2396</v>
      </c>
      <c r="C142" s="361" t="s">
        <v>544</v>
      </c>
      <c r="D142" s="373"/>
      <c r="E142" s="387">
        <f t="shared" si="4"/>
        <v>0</v>
      </c>
      <c r="F142" s="387">
        <f>+VLOOKUP(B142,'[1]Alimentazione CE Costi'!$H$1:$N$981,7,FALSE)</f>
        <v>0</v>
      </c>
      <c r="G142" s="387"/>
      <c r="H142" s="387">
        <f t="shared" si="5"/>
        <v>0</v>
      </c>
      <c r="I142" s="387">
        <v>0</v>
      </c>
      <c r="J142" s="387"/>
    </row>
    <row r="143" spans="1:11">
      <c r="A143" s="360">
        <v>8</v>
      </c>
      <c r="B143" s="360" t="s">
        <v>2397</v>
      </c>
      <c r="C143" s="361" t="s">
        <v>545</v>
      </c>
      <c r="D143" s="373"/>
      <c r="E143" s="387">
        <f t="shared" si="4"/>
        <v>0</v>
      </c>
      <c r="F143" s="387">
        <f>+VLOOKUP(B143,'[1]Alimentazione CE Costi'!$H$1:$N$981,7,FALSE)</f>
        <v>0</v>
      </c>
      <c r="G143" s="387"/>
      <c r="H143" s="387">
        <f t="shared" si="5"/>
        <v>0</v>
      </c>
      <c r="I143" s="387">
        <v>0</v>
      </c>
      <c r="J143" s="387"/>
    </row>
    <row r="144" spans="1:11" ht="25.5">
      <c r="A144" s="371" t="s">
        <v>1974</v>
      </c>
      <c r="B144" s="357" t="s">
        <v>546</v>
      </c>
      <c r="C144" s="357" t="s">
        <v>1420</v>
      </c>
      <c r="D144" s="372"/>
      <c r="E144" s="384"/>
      <c r="F144" s="384"/>
      <c r="G144" s="384"/>
      <c r="H144" s="384"/>
      <c r="I144" s="384"/>
      <c r="J144" s="384"/>
    </row>
    <row r="145" spans="1:10">
      <c r="A145" s="360">
        <v>8</v>
      </c>
      <c r="B145" s="360" t="s">
        <v>2398</v>
      </c>
      <c r="C145" s="361" t="s">
        <v>2399</v>
      </c>
      <c r="D145" s="373"/>
      <c r="E145" s="387">
        <f t="shared" si="4"/>
        <v>0</v>
      </c>
      <c r="F145" s="387">
        <f>+VLOOKUP(B145,'[1]Alimentazione CE Costi'!$H$1:$N$981,7,FALSE)</f>
        <v>0</v>
      </c>
      <c r="G145" s="387"/>
      <c r="H145" s="387">
        <f t="shared" si="5"/>
        <v>0</v>
      </c>
      <c r="I145" s="387">
        <v>0</v>
      </c>
      <c r="J145" s="387"/>
    </row>
    <row r="146" spans="1:10" ht="24">
      <c r="A146" s="360">
        <v>8</v>
      </c>
      <c r="B146" s="360" t="s">
        <v>2400</v>
      </c>
      <c r="C146" s="361" t="s">
        <v>2401</v>
      </c>
      <c r="D146" s="373"/>
      <c r="E146" s="387">
        <f t="shared" si="4"/>
        <v>0</v>
      </c>
      <c r="F146" s="387">
        <f>+VLOOKUP(B146,'[1]Alimentazione CE Costi'!$H$1:$N$981,7,FALSE)</f>
        <v>0</v>
      </c>
      <c r="G146" s="387"/>
      <c r="H146" s="387">
        <f t="shared" si="5"/>
        <v>0</v>
      </c>
      <c r="I146" s="387">
        <v>0</v>
      </c>
      <c r="J146" s="387"/>
    </row>
    <row r="147" spans="1:10" ht="24">
      <c r="A147" s="360">
        <v>8</v>
      </c>
      <c r="B147" s="360" t="s">
        <v>2402</v>
      </c>
      <c r="C147" s="361" t="s">
        <v>2403</v>
      </c>
      <c r="D147" s="373"/>
      <c r="E147" s="387">
        <f t="shared" si="4"/>
        <v>0</v>
      </c>
      <c r="F147" s="387">
        <f>+VLOOKUP(B147,'[1]Alimentazione CE Costi'!$H$1:$N$981,7,FALSE)</f>
        <v>0</v>
      </c>
      <c r="G147" s="387"/>
      <c r="H147" s="387">
        <f t="shared" si="5"/>
        <v>0</v>
      </c>
      <c r="I147" s="387">
        <v>0</v>
      </c>
      <c r="J147" s="387"/>
    </row>
    <row r="148" spans="1:10" ht="24">
      <c r="A148" s="360">
        <v>8</v>
      </c>
      <c r="B148" s="360" t="s">
        <v>2404</v>
      </c>
      <c r="C148" s="361" t="s">
        <v>2405</v>
      </c>
      <c r="D148" s="373"/>
      <c r="E148" s="387">
        <f t="shared" si="4"/>
        <v>0</v>
      </c>
      <c r="F148" s="387">
        <f>+VLOOKUP(B148,'[1]Alimentazione CE Costi'!$H$1:$N$981,7,FALSE)</f>
        <v>0</v>
      </c>
      <c r="G148" s="387"/>
      <c r="H148" s="387">
        <f t="shared" si="5"/>
        <v>0</v>
      </c>
      <c r="I148" s="387">
        <v>0</v>
      </c>
      <c r="J148" s="387"/>
    </row>
    <row r="149" spans="1:10" ht="24">
      <c r="A149" s="360">
        <v>8</v>
      </c>
      <c r="B149" s="360" t="s">
        <v>2406</v>
      </c>
      <c r="C149" s="361" t="s">
        <v>2407</v>
      </c>
      <c r="D149" s="373"/>
      <c r="E149" s="387">
        <f t="shared" si="4"/>
        <v>0</v>
      </c>
      <c r="F149" s="387">
        <f>+VLOOKUP(B149,'[1]Alimentazione CE Costi'!$H$1:$N$981,7,FALSE)</f>
        <v>0</v>
      </c>
      <c r="G149" s="387"/>
      <c r="H149" s="387">
        <f t="shared" si="5"/>
        <v>0</v>
      </c>
      <c r="I149" s="387">
        <v>0</v>
      </c>
      <c r="J149" s="387"/>
    </row>
    <row r="150" spans="1:10">
      <c r="A150" s="360">
        <v>8</v>
      </c>
      <c r="B150" s="360" t="s">
        <v>2408</v>
      </c>
      <c r="C150" s="361" t="s">
        <v>2409</v>
      </c>
      <c r="D150" s="373"/>
      <c r="E150" s="387">
        <f t="shared" si="4"/>
        <v>0</v>
      </c>
      <c r="F150" s="387">
        <f>+VLOOKUP(B150,'[1]Alimentazione CE Costi'!$H$1:$N$981,7,FALSE)</f>
        <v>0</v>
      </c>
      <c r="G150" s="387"/>
      <c r="H150" s="387">
        <f t="shared" si="5"/>
        <v>0</v>
      </c>
      <c r="I150" s="387">
        <v>0</v>
      </c>
      <c r="J150" s="387"/>
    </row>
    <row r="151" spans="1:10">
      <c r="A151" s="360">
        <v>8</v>
      </c>
      <c r="B151" s="360" t="s">
        <v>2410</v>
      </c>
      <c r="C151" s="361" t="s">
        <v>2411</v>
      </c>
      <c r="D151" s="373"/>
      <c r="E151" s="387">
        <f t="shared" si="4"/>
        <v>0</v>
      </c>
      <c r="F151" s="387">
        <f>+VLOOKUP(B151,'[1]Alimentazione CE Costi'!$H$1:$N$981,7,FALSE)</f>
        <v>0</v>
      </c>
      <c r="G151" s="387"/>
      <c r="H151" s="387">
        <f t="shared" si="5"/>
        <v>0</v>
      </c>
      <c r="I151" s="387">
        <v>0</v>
      </c>
      <c r="J151" s="387"/>
    </row>
    <row r="152" spans="1:10">
      <c r="A152" s="360">
        <v>8</v>
      </c>
      <c r="B152" s="360" t="s">
        <v>2412</v>
      </c>
      <c r="C152" s="361" t="s">
        <v>547</v>
      </c>
      <c r="D152" s="373"/>
      <c r="E152" s="387">
        <f t="shared" si="4"/>
        <v>0</v>
      </c>
      <c r="F152" s="387">
        <f>+VLOOKUP(B152,'[1]Alimentazione CE Costi'!$H$1:$N$981,7,FALSE)</f>
        <v>0</v>
      </c>
      <c r="G152" s="387"/>
      <c r="H152" s="387">
        <f t="shared" si="5"/>
        <v>0</v>
      </c>
      <c r="I152" s="387">
        <v>0</v>
      </c>
      <c r="J152" s="387"/>
    </row>
    <row r="153" spans="1:10" ht="25.5">
      <c r="A153" s="371" t="s">
        <v>1971</v>
      </c>
      <c r="B153" s="357" t="s">
        <v>548</v>
      </c>
      <c r="C153" s="357" t="s">
        <v>1421</v>
      </c>
      <c r="D153" s="372" t="s">
        <v>1248</v>
      </c>
      <c r="E153" s="384"/>
      <c r="F153" s="384"/>
      <c r="G153" s="384"/>
      <c r="H153" s="384"/>
      <c r="I153" s="384"/>
      <c r="J153" s="384"/>
    </row>
    <row r="154" spans="1:10" ht="24">
      <c r="A154" s="360" t="s">
        <v>1974</v>
      </c>
      <c r="B154" s="360" t="s">
        <v>2413</v>
      </c>
      <c r="C154" s="361" t="s">
        <v>2414</v>
      </c>
      <c r="D154" s="373" t="s">
        <v>1248</v>
      </c>
      <c r="E154" s="387">
        <f t="shared" si="4"/>
        <v>0</v>
      </c>
      <c r="F154" s="387"/>
      <c r="G154" s="387"/>
      <c r="H154" s="387">
        <f t="shared" si="5"/>
        <v>0</v>
      </c>
      <c r="I154" s="387"/>
      <c r="J154" s="387"/>
    </row>
    <row r="155" spans="1:10" ht="25.5">
      <c r="A155" s="371" t="s">
        <v>1971</v>
      </c>
      <c r="B155" s="357" t="s">
        <v>549</v>
      </c>
      <c r="C155" s="357" t="s">
        <v>1422</v>
      </c>
      <c r="D155" s="372"/>
      <c r="E155" s="384"/>
      <c r="F155" s="384"/>
      <c r="G155" s="384"/>
      <c r="H155" s="384"/>
      <c r="I155" s="384"/>
      <c r="J155" s="384"/>
    </row>
    <row r="156" spans="1:10" ht="24">
      <c r="A156" s="360" t="s">
        <v>1974</v>
      </c>
      <c r="B156" s="360" t="s">
        <v>2415</v>
      </c>
      <c r="C156" s="361" t="s">
        <v>2416</v>
      </c>
      <c r="D156" s="373"/>
      <c r="E156" s="387">
        <f t="shared" si="4"/>
        <v>0</v>
      </c>
      <c r="F156" s="387"/>
      <c r="G156" s="387"/>
      <c r="H156" s="387">
        <f t="shared" si="5"/>
        <v>0</v>
      </c>
      <c r="I156" s="387"/>
      <c r="J156" s="387"/>
    </row>
    <row r="157" spans="1:10">
      <c r="A157" s="371" t="s">
        <v>1969</v>
      </c>
      <c r="B157" s="357" t="s">
        <v>550</v>
      </c>
      <c r="C157" s="357" t="s">
        <v>2417</v>
      </c>
      <c r="D157" s="372"/>
      <c r="E157" s="384"/>
      <c r="F157" s="384"/>
      <c r="G157" s="384"/>
      <c r="H157" s="384"/>
      <c r="I157" s="384"/>
      <c r="J157" s="384"/>
    </row>
    <row r="158" spans="1:10">
      <c r="A158" s="371" t="s">
        <v>1971</v>
      </c>
      <c r="B158" s="357" t="s">
        <v>551</v>
      </c>
      <c r="C158" s="357" t="s">
        <v>1424</v>
      </c>
      <c r="D158" s="372"/>
      <c r="E158" s="384"/>
      <c r="F158" s="384"/>
      <c r="G158" s="384"/>
      <c r="H158" s="384"/>
      <c r="I158" s="384"/>
      <c r="J158" s="384"/>
    </row>
    <row r="159" spans="1:10">
      <c r="A159" s="360">
        <v>7</v>
      </c>
      <c r="B159" s="363" t="s">
        <v>3621</v>
      </c>
      <c r="C159" s="361" t="s">
        <v>552</v>
      </c>
      <c r="D159" s="373"/>
      <c r="E159" s="387">
        <f t="shared" si="4"/>
        <v>0</v>
      </c>
      <c r="F159" s="387">
        <f>+VLOOKUP(B159,'[1]Alimentazione CE Costi'!$H$1:$N$981,7,FALSE)</f>
        <v>0</v>
      </c>
      <c r="G159" s="387"/>
      <c r="H159" s="387">
        <f t="shared" si="5"/>
        <v>168.75</v>
      </c>
      <c r="I159" s="387">
        <v>168.75</v>
      </c>
      <c r="J159" s="387"/>
    </row>
    <row r="160" spans="1:10">
      <c r="A160" s="360">
        <v>7</v>
      </c>
      <c r="B160" s="360" t="s">
        <v>2418</v>
      </c>
      <c r="C160" s="361" t="s">
        <v>553</v>
      </c>
      <c r="D160" s="373"/>
      <c r="E160" s="387">
        <f t="shared" si="4"/>
        <v>0</v>
      </c>
      <c r="F160" s="387">
        <f>+VLOOKUP(B160,'[1]Alimentazione CE Costi'!$H$1:$N$981,7,FALSE)</f>
        <v>0</v>
      </c>
      <c r="G160" s="387"/>
      <c r="H160" s="387">
        <f t="shared" si="5"/>
        <v>0</v>
      </c>
      <c r="I160" s="387">
        <v>0</v>
      </c>
      <c r="J160" s="387"/>
    </row>
    <row r="161" spans="1:10" ht="25.5">
      <c r="A161" s="371" t="s">
        <v>1971</v>
      </c>
      <c r="B161" s="357" t="s">
        <v>554</v>
      </c>
      <c r="C161" s="357" t="s">
        <v>1425</v>
      </c>
      <c r="D161" s="372" t="s">
        <v>1248</v>
      </c>
      <c r="E161" s="384"/>
      <c r="F161" s="384"/>
      <c r="G161" s="384"/>
      <c r="H161" s="384"/>
      <c r="I161" s="384"/>
      <c r="J161" s="384"/>
    </row>
    <row r="162" spans="1:10" ht="24">
      <c r="A162" s="360" t="s">
        <v>1974</v>
      </c>
      <c r="B162" s="360" t="s">
        <v>2419</v>
      </c>
      <c r="C162" s="361" t="s">
        <v>2420</v>
      </c>
      <c r="D162" s="373" t="s">
        <v>1248</v>
      </c>
      <c r="E162" s="387">
        <f t="shared" si="4"/>
        <v>0</v>
      </c>
      <c r="F162" s="387">
        <f>+VLOOKUP(B162,'[1]Alimentazione CE Costi'!$H$1:$N$981,7,FALSE)</f>
        <v>0</v>
      </c>
      <c r="G162" s="387"/>
      <c r="H162" s="387">
        <f t="shared" si="5"/>
        <v>0</v>
      </c>
      <c r="I162" s="387">
        <v>0</v>
      </c>
      <c r="J162" s="387"/>
    </row>
    <row r="163" spans="1:10">
      <c r="A163" s="371" t="s">
        <v>1971</v>
      </c>
      <c r="B163" s="357" t="s">
        <v>555</v>
      </c>
      <c r="C163" s="357" t="s">
        <v>1426</v>
      </c>
      <c r="D163" s="372"/>
      <c r="E163" s="384"/>
      <c r="F163" s="384"/>
      <c r="G163" s="384"/>
      <c r="H163" s="384"/>
      <c r="I163" s="384"/>
      <c r="J163" s="384"/>
    </row>
    <row r="164" spans="1:10">
      <c r="A164" s="360" t="s">
        <v>1974</v>
      </c>
      <c r="B164" s="360" t="s">
        <v>2421</v>
      </c>
      <c r="C164" s="361" t="s">
        <v>2422</v>
      </c>
      <c r="D164" s="373"/>
      <c r="E164" s="387">
        <f t="shared" si="4"/>
        <v>0</v>
      </c>
      <c r="F164" s="387">
        <f>+VLOOKUP(B164,'[1]Alimentazione CE Costi'!$H$1:$N$981,7,FALSE)</f>
        <v>0</v>
      </c>
      <c r="G164" s="387"/>
      <c r="H164" s="387">
        <f t="shared" si="5"/>
        <v>0</v>
      </c>
      <c r="I164" s="387">
        <v>0</v>
      </c>
      <c r="J164" s="387"/>
    </row>
    <row r="165" spans="1:10" ht="25.5">
      <c r="A165" s="371" t="s">
        <v>1969</v>
      </c>
      <c r="B165" s="357" t="s">
        <v>556</v>
      </c>
      <c r="C165" s="357" t="s">
        <v>2423</v>
      </c>
      <c r="D165" s="372"/>
      <c r="E165" s="384"/>
      <c r="F165" s="384"/>
      <c r="G165" s="384"/>
      <c r="H165" s="384"/>
      <c r="I165" s="384"/>
      <c r="J165" s="384"/>
    </row>
    <row r="166" spans="1:10" ht="25.5">
      <c r="A166" s="371" t="s">
        <v>1971</v>
      </c>
      <c r="B166" s="357" t="s">
        <v>557</v>
      </c>
      <c r="C166" s="357" t="s">
        <v>1428</v>
      </c>
      <c r="D166" s="372" t="s">
        <v>1248</v>
      </c>
      <c r="E166" s="384"/>
      <c r="F166" s="384"/>
      <c r="G166" s="384"/>
      <c r="H166" s="384"/>
      <c r="I166" s="384"/>
      <c r="J166" s="384"/>
    </row>
    <row r="167" spans="1:10">
      <c r="A167" s="360">
        <v>7</v>
      </c>
      <c r="B167" s="360" t="s">
        <v>2424</v>
      </c>
      <c r="C167" s="361" t="s">
        <v>558</v>
      </c>
      <c r="D167" s="373" t="s">
        <v>1248</v>
      </c>
      <c r="E167" s="387">
        <f t="shared" si="4"/>
        <v>0</v>
      </c>
      <c r="F167" s="387">
        <f>+VLOOKUP(B167,'[1]Alimentazione CE Costi'!$H$1:$N$981,7,FALSE)</f>
        <v>0</v>
      </c>
      <c r="G167" s="387"/>
      <c r="H167" s="387">
        <f t="shared" si="5"/>
        <v>0</v>
      </c>
      <c r="I167" s="387">
        <v>0</v>
      </c>
      <c r="J167" s="387"/>
    </row>
    <row r="168" spans="1:10" ht="24">
      <c r="A168" s="360">
        <v>7</v>
      </c>
      <c r="B168" s="360" t="s">
        <v>2425</v>
      </c>
      <c r="C168" s="361" t="s">
        <v>559</v>
      </c>
      <c r="D168" s="373" t="s">
        <v>1248</v>
      </c>
      <c r="E168" s="387">
        <f t="shared" si="4"/>
        <v>589</v>
      </c>
      <c r="F168" s="387">
        <f>+VLOOKUP(B168,'[1]Alimentazione CE Costi'!$H$1:$N$981,7,FALSE)</f>
        <v>589</v>
      </c>
      <c r="G168" s="387"/>
      <c r="H168" s="387">
        <f t="shared" si="5"/>
        <v>589</v>
      </c>
      <c r="I168" s="387">
        <v>589</v>
      </c>
      <c r="J168" s="387"/>
    </row>
    <row r="169" spans="1:10" ht="38.25">
      <c r="A169" s="371" t="s">
        <v>1971</v>
      </c>
      <c r="B169" s="357" t="s">
        <v>561</v>
      </c>
      <c r="C169" s="357" t="s">
        <v>2426</v>
      </c>
      <c r="D169" s="372" t="s">
        <v>1248</v>
      </c>
      <c r="E169" s="384"/>
      <c r="F169" s="384"/>
      <c r="G169" s="384"/>
      <c r="H169" s="384"/>
      <c r="I169" s="384"/>
      <c r="J169" s="384"/>
    </row>
    <row r="170" spans="1:10" ht="24">
      <c r="A170" s="360" t="s">
        <v>1974</v>
      </c>
      <c r="B170" s="360" t="s">
        <v>2427</v>
      </c>
      <c r="C170" s="361" t="s">
        <v>560</v>
      </c>
      <c r="D170" s="373" t="s">
        <v>1248</v>
      </c>
      <c r="E170" s="387">
        <f t="shared" si="4"/>
        <v>0</v>
      </c>
      <c r="F170" s="387">
        <f>+VLOOKUP(B170,'[1]Alimentazione CE Costi'!$H$1:$N$981,7,FALSE)</f>
        <v>0</v>
      </c>
      <c r="G170" s="387"/>
      <c r="H170" s="387">
        <f t="shared" si="5"/>
        <v>0</v>
      </c>
      <c r="I170" s="387">
        <v>0</v>
      </c>
      <c r="J170" s="387"/>
    </row>
    <row r="171" spans="1:10" ht="38.25">
      <c r="A171" s="371" t="s">
        <v>1971</v>
      </c>
      <c r="B171" s="357" t="s">
        <v>562</v>
      </c>
      <c r="C171" s="357" t="s">
        <v>2428</v>
      </c>
      <c r="D171" s="372"/>
      <c r="E171" s="384"/>
      <c r="F171" s="384"/>
      <c r="G171" s="384"/>
      <c r="H171" s="384"/>
      <c r="I171" s="384"/>
      <c r="J171" s="384"/>
    </row>
    <row r="172" spans="1:10" ht="24">
      <c r="A172" s="360" t="s">
        <v>1974</v>
      </c>
      <c r="B172" s="360" t="s">
        <v>2429</v>
      </c>
      <c r="C172" s="361" t="s">
        <v>2430</v>
      </c>
      <c r="D172" s="373"/>
      <c r="E172" s="387">
        <f t="shared" si="4"/>
        <v>0</v>
      </c>
      <c r="F172" s="387">
        <f>+VLOOKUP(B172,'[1]Alimentazione CE Costi'!$H$1:$N$981,7,FALSE)</f>
        <v>0</v>
      </c>
      <c r="G172" s="387"/>
      <c r="H172" s="387">
        <f t="shared" si="5"/>
        <v>0</v>
      </c>
      <c r="I172" s="387">
        <v>0</v>
      </c>
      <c r="J172" s="387"/>
    </row>
    <row r="173" spans="1:10" ht="25.5">
      <c r="A173" s="371" t="s">
        <v>1971</v>
      </c>
      <c r="B173" s="357" t="s">
        <v>564</v>
      </c>
      <c r="C173" s="357" t="s">
        <v>2431</v>
      </c>
      <c r="D173" s="372"/>
      <c r="E173" s="384"/>
      <c r="F173" s="384"/>
      <c r="G173" s="384"/>
      <c r="H173" s="384"/>
      <c r="I173" s="384"/>
      <c r="J173" s="384"/>
    </row>
    <row r="174" spans="1:10" ht="24">
      <c r="A174" s="360" t="s">
        <v>1974</v>
      </c>
      <c r="B174" s="360" t="s">
        <v>2432</v>
      </c>
      <c r="C174" s="361" t="s">
        <v>563</v>
      </c>
      <c r="D174" s="373"/>
      <c r="E174" s="387">
        <f t="shared" si="4"/>
        <v>0</v>
      </c>
      <c r="F174" s="387">
        <f>+VLOOKUP(B174,'[1]Alimentazione CE Costi'!$H$1:$N$981,7,FALSE)</f>
        <v>0</v>
      </c>
      <c r="G174" s="387"/>
      <c r="H174" s="387">
        <f t="shared" si="5"/>
        <v>0</v>
      </c>
      <c r="I174" s="387">
        <v>0</v>
      </c>
      <c r="J174" s="387"/>
    </row>
    <row r="175" spans="1:10">
      <c r="A175" s="371" t="s">
        <v>1971</v>
      </c>
      <c r="B175" s="357" t="s">
        <v>565</v>
      </c>
      <c r="C175" s="357" t="s">
        <v>1432</v>
      </c>
      <c r="D175" s="372"/>
      <c r="E175" s="384"/>
      <c r="F175" s="384"/>
      <c r="G175" s="384"/>
      <c r="H175" s="384"/>
      <c r="I175" s="384"/>
      <c r="J175" s="384"/>
    </row>
    <row r="176" spans="1:10" ht="24">
      <c r="A176" s="360">
        <v>7</v>
      </c>
      <c r="B176" s="360" t="s">
        <v>2433</v>
      </c>
      <c r="C176" s="361" t="s">
        <v>566</v>
      </c>
      <c r="D176" s="373"/>
      <c r="E176" s="387">
        <f t="shared" si="4"/>
        <v>0</v>
      </c>
      <c r="F176" s="387">
        <f>+VLOOKUP(B176,'[1]Alimentazione CE Costi'!$H$1:$N$981,7,FALSE)</f>
        <v>0</v>
      </c>
      <c r="G176" s="387"/>
      <c r="H176" s="387">
        <f t="shared" si="5"/>
        <v>0</v>
      </c>
      <c r="I176" s="387">
        <v>0</v>
      </c>
      <c r="J176" s="387"/>
    </row>
    <row r="177" spans="1:10" ht="25.5">
      <c r="A177" s="371" t="s">
        <v>1971</v>
      </c>
      <c r="B177" s="357" t="s">
        <v>569</v>
      </c>
      <c r="C177" s="357" t="s">
        <v>2434</v>
      </c>
      <c r="D177" s="372"/>
      <c r="E177" s="384"/>
      <c r="F177" s="384"/>
      <c r="G177" s="384"/>
      <c r="H177" s="384"/>
      <c r="I177" s="384"/>
      <c r="J177" s="384"/>
    </row>
    <row r="178" spans="1:10" ht="24">
      <c r="A178" s="360" t="s">
        <v>1974</v>
      </c>
      <c r="B178" s="360" t="s">
        <v>2435</v>
      </c>
      <c r="C178" s="361" t="s">
        <v>568</v>
      </c>
      <c r="D178" s="373"/>
      <c r="E178" s="387">
        <f t="shared" si="4"/>
        <v>0</v>
      </c>
      <c r="F178" s="387">
        <f>+VLOOKUP(B178,'[1]Alimentazione CE Costi'!$H$1:$N$981,7,FALSE)</f>
        <v>0</v>
      </c>
      <c r="G178" s="387"/>
      <c r="H178" s="387">
        <f t="shared" si="5"/>
        <v>0</v>
      </c>
      <c r="I178" s="387">
        <v>0</v>
      </c>
      <c r="J178" s="387"/>
    </row>
    <row r="179" spans="1:10">
      <c r="A179" s="371" t="s">
        <v>1971</v>
      </c>
      <c r="B179" s="357" t="s">
        <v>570</v>
      </c>
      <c r="C179" s="357" t="s">
        <v>1434</v>
      </c>
      <c r="D179" s="372"/>
      <c r="E179" s="384"/>
      <c r="F179" s="384"/>
      <c r="G179" s="384"/>
      <c r="H179" s="384"/>
      <c r="I179" s="384"/>
      <c r="J179" s="384"/>
    </row>
    <row r="180" spans="1:10">
      <c r="A180" s="360">
        <v>7</v>
      </c>
      <c r="B180" s="360" t="s">
        <v>2436</v>
      </c>
      <c r="C180" s="361" t="s">
        <v>2437</v>
      </c>
      <c r="D180" s="373"/>
      <c r="E180" s="387">
        <f t="shared" si="4"/>
        <v>0</v>
      </c>
      <c r="F180" s="387">
        <f>+VLOOKUP(B180,'[1]Alimentazione CE Costi'!$H$1:$N$981,7,FALSE)</f>
        <v>0</v>
      </c>
      <c r="G180" s="387"/>
      <c r="H180" s="387">
        <f t="shared" si="5"/>
        <v>0</v>
      </c>
      <c r="I180" s="387">
        <v>0</v>
      </c>
      <c r="J180" s="387"/>
    </row>
    <row r="181" spans="1:10">
      <c r="A181" s="360">
        <v>7</v>
      </c>
      <c r="B181" s="360" t="s">
        <v>2438</v>
      </c>
      <c r="C181" s="361" t="s">
        <v>2439</v>
      </c>
      <c r="D181" s="373"/>
      <c r="E181" s="387">
        <f t="shared" si="4"/>
        <v>0</v>
      </c>
      <c r="F181" s="387">
        <f>+VLOOKUP(B181,'[1]Alimentazione CE Costi'!$H$1:$N$981,7,FALSE)</f>
        <v>0</v>
      </c>
      <c r="G181" s="387"/>
      <c r="H181" s="387">
        <f t="shared" si="5"/>
        <v>0</v>
      </c>
      <c r="I181" s="387">
        <v>0</v>
      </c>
      <c r="J181" s="387"/>
    </row>
    <row r="182" spans="1:10">
      <c r="A182" s="360">
        <v>7</v>
      </c>
      <c r="B182" s="360" t="s">
        <v>2440</v>
      </c>
      <c r="C182" s="361" t="s">
        <v>2441</v>
      </c>
      <c r="D182" s="373"/>
      <c r="E182" s="387">
        <f t="shared" si="4"/>
        <v>0</v>
      </c>
      <c r="F182" s="387">
        <f>+VLOOKUP(B182,'[1]Alimentazione CE Costi'!$H$1:$N$981,7,FALSE)</f>
        <v>0</v>
      </c>
      <c r="G182" s="387"/>
      <c r="H182" s="387">
        <f t="shared" si="5"/>
        <v>0</v>
      </c>
      <c r="I182" s="387">
        <v>0</v>
      </c>
      <c r="J182" s="387"/>
    </row>
    <row r="183" spans="1:10">
      <c r="A183" s="360">
        <v>7</v>
      </c>
      <c r="B183" s="360" t="s">
        <v>2442</v>
      </c>
      <c r="C183" s="361" t="s">
        <v>2443</v>
      </c>
      <c r="D183" s="373"/>
      <c r="E183" s="387">
        <f t="shared" si="4"/>
        <v>0</v>
      </c>
      <c r="F183" s="387">
        <f>+VLOOKUP(B183,'[1]Alimentazione CE Costi'!$H$1:$N$981,7,FALSE)</f>
        <v>0</v>
      </c>
      <c r="G183" s="387"/>
      <c r="H183" s="387">
        <f t="shared" si="5"/>
        <v>0</v>
      </c>
      <c r="I183" s="387">
        <v>0</v>
      </c>
      <c r="J183" s="387"/>
    </row>
    <row r="184" spans="1:10">
      <c r="A184" s="360">
        <v>7</v>
      </c>
      <c r="B184" s="360" t="s">
        <v>2444</v>
      </c>
      <c r="C184" s="361" t="s">
        <v>2445</v>
      </c>
      <c r="D184" s="373"/>
      <c r="E184" s="387">
        <f t="shared" si="4"/>
        <v>0</v>
      </c>
      <c r="F184" s="387">
        <f>+VLOOKUP(B184,'[1]Alimentazione CE Costi'!$H$1:$N$981,7,FALSE)</f>
        <v>0</v>
      </c>
      <c r="G184" s="387"/>
      <c r="H184" s="387">
        <f t="shared" si="5"/>
        <v>0</v>
      </c>
      <c r="I184" s="387">
        <v>0</v>
      </c>
      <c r="J184" s="387"/>
    </row>
    <row r="185" spans="1:10">
      <c r="A185" s="360">
        <v>7</v>
      </c>
      <c r="B185" s="360" t="s">
        <v>2446</v>
      </c>
      <c r="C185" s="361" t="s">
        <v>2447</v>
      </c>
      <c r="D185" s="373"/>
      <c r="E185" s="387">
        <f t="shared" si="4"/>
        <v>0</v>
      </c>
      <c r="F185" s="387">
        <f>+VLOOKUP(B185,'[1]Alimentazione CE Costi'!$H$1:$N$981,7,FALSE)</f>
        <v>0</v>
      </c>
      <c r="G185" s="387"/>
      <c r="H185" s="387">
        <f t="shared" si="5"/>
        <v>0</v>
      </c>
      <c r="I185" s="387">
        <v>0</v>
      </c>
      <c r="J185" s="387"/>
    </row>
    <row r="186" spans="1:10">
      <c r="A186" s="360">
        <v>7</v>
      </c>
      <c r="B186" s="360" t="s">
        <v>2448</v>
      </c>
      <c r="C186" s="361" t="s">
        <v>2449</v>
      </c>
      <c r="D186" s="373"/>
      <c r="E186" s="387">
        <f t="shared" si="4"/>
        <v>0</v>
      </c>
      <c r="F186" s="387">
        <f>+VLOOKUP(B186,'[1]Alimentazione CE Costi'!$H$1:$N$981,7,FALSE)</f>
        <v>0</v>
      </c>
      <c r="G186" s="387"/>
      <c r="H186" s="387">
        <f t="shared" si="5"/>
        <v>0</v>
      </c>
      <c r="I186" s="387">
        <v>0</v>
      </c>
      <c r="J186" s="387"/>
    </row>
    <row r="187" spans="1:10">
      <c r="A187" s="371" t="s">
        <v>1971</v>
      </c>
      <c r="B187" s="357" t="s">
        <v>571</v>
      </c>
      <c r="C187" s="357" t="s">
        <v>1435</v>
      </c>
      <c r="D187" s="372"/>
      <c r="E187" s="384"/>
      <c r="F187" s="384"/>
      <c r="G187" s="384"/>
      <c r="H187" s="384"/>
      <c r="I187" s="384"/>
      <c r="J187" s="384"/>
    </row>
    <row r="188" spans="1:10" ht="25.5">
      <c r="A188" s="371" t="s">
        <v>1974</v>
      </c>
      <c r="B188" s="357" t="s">
        <v>573</v>
      </c>
      <c r="C188" s="357" t="s">
        <v>1436</v>
      </c>
      <c r="D188" s="372"/>
      <c r="E188" s="384"/>
      <c r="F188" s="384"/>
      <c r="G188" s="384"/>
      <c r="H188" s="384"/>
      <c r="I188" s="384"/>
      <c r="J188" s="384"/>
    </row>
    <row r="189" spans="1:10" ht="24">
      <c r="A189" s="360" t="s">
        <v>2090</v>
      </c>
      <c r="B189" s="360" t="s">
        <v>2450</v>
      </c>
      <c r="C189" s="361" t="s">
        <v>572</v>
      </c>
      <c r="D189" s="373"/>
      <c r="E189" s="387">
        <f t="shared" si="4"/>
        <v>0</v>
      </c>
      <c r="F189" s="387">
        <f>+VLOOKUP(B189,'[1]Alimentazione CE Costi'!$H$1:$N$981,7,FALSE)</f>
        <v>0</v>
      </c>
      <c r="G189" s="387"/>
      <c r="H189" s="387">
        <f t="shared" si="5"/>
        <v>0</v>
      </c>
      <c r="I189" s="387">
        <v>0</v>
      </c>
      <c r="J189" s="387"/>
    </row>
    <row r="190" spans="1:10" ht="38.25">
      <c r="A190" s="371" t="s">
        <v>1974</v>
      </c>
      <c r="B190" s="357" t="s">
        <v>574</v>
      </c>
      <c r="C190" s="357" t="s">
        <v>2451</v>
      </c>
      <c r="D190" s="372"/>
      <c r="E190" s="384"/>
      <c r="F190" s="384"/>
      <c r="G190" s="384"/>
      <c r="H190" s="384"/>
      <c r="I190" s="384"/>
      <c r="J190" s="384"/>
    </row>
    <row r="191" spans="1:10" ht="24">
      <c r="A191" s="360" t="s">
        <v>2090</v>
      </c>
      <c r="B191" s="360" t="s">
        <v>2452</v>
      </c>
      <c r="C191" s="361" t="s">
        <v>2453</v>
      </c>
      <c r="D191" s="373"/>
      <c r="E191" s="387">
        <f t="shared" si="4"/>
        <v>0</v>
      </c>
      <c r="F191" s="387">
        <f>+VLOOKUP(B191,'[1]Alimentazione CE Costi'!$H$1:$N$981,7,FALSE)</f>
        <v>0</v>
      </c>
      <c r="G191" s="387"/>
      <c r="H191" s="387">
        <f t="shared" si="5"/>
        <v>0</v>
      </c>
      <c r="I191" s="387">
        <v>0</v>
      </c>
      <c r="J191" s="387"/>
    </row>
    <row r="192" spans="1:10" ht="25.5">
      <c r="A192" s="371" t="s">
        <v>1974</v>
      </c>
      <c r="B192" s="357" t="s">
        <v>576</v>
      </c>
      <c r="C192" s="357" t="s">
        <v>1438</v>
      </c>
      <c r="D192" s="372"/>
      <c r="E192" s="384"/>
      <c r="F192" s="384"/>
      <c r="G192" s="384"/>
      <c r="H192" s="384"/>
      <c r="I192" s="384"/>
      <c r="J192" s="384"/>
    </row>
    <row r="193" spans="1:10" ht="24">
      <c r="A193" s="360" t="s">
        <v>2090</v>
      </c>
      <c r="B193" s="360" t="s">
        <v>2454</v>
      </c>
      <c r="C193" s="361" t="s">
        <v>575</v>
      </c>
      <c r="D193" s="373"/>
      <c r="E193" s="387">
        <f t="shared" si="4"/>
        <v>0</v>
      </c>
      <c r="F193" s="387">
        <f>+VLOOKUP(B193,'[1]Alimentazione CE Costi'!$H$1:$N$981,7,FALSE)</f>
        <v>0</v>
      </c>
      <c r="G193" s="387"/>
      <c r="H193" s="387">
        <f t="shared" si="5"/>
        <v>0</v>
      </c>
      <c r="I193" s="387">
        <v>0</v>
      </c>
      <c r="J193" s="387"/>
    </row>
    <row r="194" spans="1:10" ht="38.25">
      <c r="A194" s="371" t="s">
        <v>1974</v>
      </c>
      <c r="B194" s="357" t="s">
        <v>578</v>
      </c>
      <c r="C194" s="357" t="s">
        <v>2455</v>
      </c>
      <c r="D194" s="372"/>
      <c r="E194" s="384"/>
      <c r="F194" s="384"/>
      <c r="G194" s="384"/>
      <c r="H194" s="384"/>
      <c r="I194" s="384"/>
      <c r="J194" s="384"/>
    </row>
    <row r="195" spans="1:10" ht="24">
      <c r="A195" s="360" t="s">
        <v>2090</v>
      </c>
      <c r="B195" s="360" t="s">
        <v>2456</v>
      </c>
      <c r="C195" s="361" t="s">
        <v>577</v>
      </c>
      <c r="D195" s="373"/>
      <c r="E195" s="387">
        <f t="shared" si="4"/>
        <v>0</v>
      </c>
      <c r="F195" s="387">
        <f>+VLOOKUP(B195,'[1]Alimentazione CE Costi'!$H$1:$N$981,7,FALSE)</f>
        <v>0</v>
      </c>
      <c r="G195" s="387"/>
      <c r="H195" s="387">
        <f t="shared" si="5"/>
        <v>0</v>
      </c>
      <c r="I195" s="387">
        <v>0</v>
      </c>
      <c r="J195" s="387"/>
    </row>
    <row r="196" spans="1:10" ht="25.5">
      <c r="A196" s="371" t="s">
        <v>1974</v>
      </c>
      <c r="B196" s="357" t="s">
        <v>580</v>
      </c>
      <c r="C196" s="357" t="s">
        <v>1440</v>
      </c>
      <c r="D196" s="372"/>
      <c r="E196" s="384"/>
      <c r="F196" s="384"/>
      <c r="G196" s="384"/>
      <c r="H196" s="384"/>
      <c r="I196" s="384"/>
      <c r="J196" s="384"/>
    </row>
    <row r="197" spans="1:10" ht="24">
      <c r="A197" s="360" t="s">
        <v>2090</v>
      </c>
      <c r="B197" s="360" t="s">
        <v>2457</v>
      </c>
      <c r="C197" s="361" t="s">
        <v>579</v>
      </c>
      <c r="D197" s="373"/>
      <c r="E197" s="387">
        <f t="shared" si="4"/>
        <v>300</v>
      </c>
      <c r="F197" s="387">
        <f>+VLOOKUP(B197,'[1]Alimentazione CE Costi'!$H$1:$N$981,7,FALSE)</f>
        <v>300</v>
      </c>
      <c r="G197" s="387"/>
      <c r="H197" s="387">
        <f t="shared" si="5"/>
        <v>136.41999999999999</v>
      </c>
      <c r="I197" s="387">
        <v>136.41999999999999</v>
      </c>
      <c r="J197" s="387"/>
    </row>
    <row r="198" spans="1:10" ht="25.5">
      <c r="A198" s="371" t="s">
        <v>1974</v>
      </c>
      <c r="B198" s="357" t="s">
        <v>582</v>
      </c>
      <c r="C198" s="357" t="s">
        <v>2458</v>
      </c>
      <c r="D198" s="372"/>
      <c r="E198" s="384"/>
      <c r="F198" s="384"/>
      <c r="G198" s="384"/>
      <c r="H198" s="384"/>
      <c r="I198" s="384"/>
      <c r="J198" s="384"/>
    </row>
    <row r="199" spans="1:10" ht="24">
      <c r="A199" s="360" t="s">
        <v>2090</v>
      </c>
      <c r="B199" s="360" t="s">
        <v>2459</v>
      </c>
      <c r="C199" s="361" t="s">
        <v>581</v>
      </c>
      <c r="D199" s="373"/>
      <c r="E199" s="387">
        <f t="shared" ref="E199:E260" si="6">+F199+G199</f>
        <v>0</v>
      </c>
      <c r="F199" s="387">
        <f>+VLOOKUP(B199,'[1]Alimentazione CE Costi'!$H$1:$N$981,7,FALSE)</f>
        <v>0</v>
      </c>
      <c r="G199" s="387"/>
      <c r="H199" s="387">
        <f t="shared" ref="H199:H260" si="7">+I199+J199</f>
        <v>0</v>
      </c>
      <c r="I199" s="387">
        <v>0</v>
      </c>
      <c r="J199" s="387"/>
    </row>
    <row r="200" spans="1:10" ht="25.5">
      <c r="A200" s="371" t="s">
        <v>1974</v>
      </c>
      <c r="B200" s="357" t="s">
        <v>584</v>
      </c>
      <c r="C200" s="357" t="s">
        <v>1442</v>
      </c>
      <c r="D200" s="372"/>
      <c r="E200" s="384"/>
      <c r="F200" s="384"/>
      <c r="G200" s="384"/>
      <c r="H200" s="384"/>
      <c r="I200" s="384"/>
      <c r="J200" s="384"/>
    </row>
    <row r="201" spans="1:10">
      <c r="A201" s="360" t="s">
        <v>2090</v>
      </c>
      <c r="B201" s="360" t="s">
        <v>2460</v>
      </c>
      <c r="C201" s="361" t="s">
        <v>583</v>
      </c>
      <c r="D201" s="373"/>
      <c r="E201" s="387">
        <f t="shared" si="6"/>
        <v>0</v>
      </c>
      <c r="F201" s="387">
        <f>+VLOOKUP(B201,'[1]Alimentazione CE Costi'!$H$1:$N$981,7,FALSE)</f>
        <v>0</v>
      </c>
      <c r="G201" s="387"/>
      <c r="H201" s="387">
        <f t="shared" si="7"/>
        <v>0</v>
      </c>
      <c r="I201" s="387">
        <v>0</v>
      </c>
      <c r="J201" s="387"/>
    </row>
    <row r="202" spans="1:10" ht="25.5">
      <c r="A202" s="371" t="s">
        <v>1974</v>
      </c>
      <c r="B202" s="357" t="s">
        <v>586</v>
      </c>
      <c r="C202" s="357" t="s">
        <v>2461</v>
      </c>
      <c r="D202" s="372"/>
      <c r="E202" s="384"/>
      <c r="F202" s="384"/>
      <c r="G202" s="384"/>
      <c r="H202" s="384"/>
      <c r="I202" s="384"/>
      <c r="J202" s="384"/>
    </row>
    <row r="203" spans="1:10" ht="24">
      <c r="A203" s="360" t="s">
        <v>2090</v>
      </c>
      <c r="B203" s="360" t="s">
        <v>2462</v>
      </c>
      <c r="C203" s="361" t="s">
        <v>585</v>
      </c>
      <c r="D203" s="373"/>
      <c r="E203" s="387">
        <f t="shared" si="6"/>
        <v>0</v>
      </c>
      <c r="F203" s="387">
        <f>+VLOOKUP(B203,'[1]Alimentazione CE Costi'!$H$1:$N$981,7,FALSE)</f>
        <v>0</v>
      </c>
      <c r="G203" s="387"/>
      <c r="H203" s="387">
        <f t="shared" si="7"/>
        <v>0</v>
      </c>
      <c r="I203" s="387">
        <v>0</v>
      </c>
      <c r="J203" s="387"/>
    </row>
    <row r="204" spans="1:10" ht="25.5">
      <c r="A204" s="371" t="s">
        <v>1971</v>
      </c>
      <c r="B204" s="357" t="s">
        <v>587</v>
      </c>
      <c r="C204" s="357" t="s">
        <v>1444</v>
      </c>
      <c r="D204" s="372"/>
      <c r="E204" s="384"/>
      <c r="F204" s="384"/>
      <c r="G204" s="384"/>
      <c r="H204" s="384"/>
      <c r="I204" s="384"/>
      <c r="J204" s="384"/>
    </row>
    <row r="205" spans="1:10" ht="36">
      <c r="A205" s="360" t="s">
        <v>1974</v>
      </c>
      <c r="B205" s="360" t="s">
        <v>2463</v>
      </c>
      <c r="C205" s="361" t="s">
        <v>2464</v>
      </c>
      <c r="D205" s="373"/>
      <c r="E205" s="387">
        <f t="shared" si="6"/>
        <v>0</v>
      </c>
      <c r="F205" s="387">
        <f>+VLOOKUP(B205,'[1]Alimentazione CE Costi'!$H$1:$N$981,7,FALSE)</f>
        <v>0</v>
      </c>
      <c r="G205" s="387"/>
      <c r="H205" s="387">
        <f t="shared" si="7"/>
        <v>0</v>
      </c>
      <c r="I205" s="387">
        <v>0</v>
      </c>
      <c r="J205" s="387"/>
    </row>
    <row r="206" spans="1:10" ht="51">
      <c r="A206" s="371" t="s">
        <v>1971</v>
      </c>
      <c r="B206" s="357" t="s">
        <v>589</v>
      </c>
      <c r="C206" s="357" t="s">
        <v>2465</v>
      </c>
      <c r="D206" s="372"/>
      <c r="E206" s="384"/>
      <c r="F206" s="384"/>
      <c r="G206" s="384"/>
      <c r="H206" s="384"/>
      <c r="I206" s="384"/>
      <c r="J206" s="384"/>
    </row>
    <row r="207" spans="1:10" ht="36">
      <c r="A207" s="360" t="s">
        <v>1974</v>
      </c>
      <c r="B207" s="360" t="s">
        <v>2466</v>
      </c>
      <c r="C207" s="361" t="s">
        <v>588</v>
      </c>
      <c r="D207" s="373"/>
      <c r="E207" s="387">
        <f t="shared" si="6"/>
        <v>0</v>
      </c>
      <c r="F207" s="387">
        <f>+VLOOKUP(B207,'[1]Alimentazione CE Costi'!$H$1:$N$981,7,FALSE)</f>
        <v>0</v>
      </c>
      <c r="G207" s="387"/>
      <c r="H207" s="387">
        <f t="shared" si="7"/>
        <v>0</v>
      </c>
      <c r="I207" s="387">
        <v>0</v>
      </c>
      <c r="J207" s="387"/>
    </row>
    <row r="208" spans="1:10">
      <c r="A208" s="371" t="s">
        <v>1969</v>
      </c>
      <c r="B208" s="357" t="s">
        <v>590</v>
      </c>
      <c r="C208" s="357" t="s">
        <v>2467</v>
      </c>
      <c r="D208" s="372"/>
      <c r="E208" s="384"/>
      <c r="F208" s="384"/>
      <c r="G208" s="384"/>
      <c r="H208" s="384"/>
      <c r="I208" s="384"/>
      <c r="J208" s="384"/>
    </row>
    <row r="209" spans="1:10" ht="25.5">
      <c r="A209" s="371" t="s">
        <v>1971</v>
      </c>
      <c r="B209" s="357" t="s">
        <v>591</v>
      </c>
      <c r="C209" s="357" t="s">
        <v>1447</v>
      </c>
      <c r="D209" s="372" t="s">
        <v>1248</v>
      </c>
      <c r="E209" s="384"/>
      <c r="F209" s="384"/>
      <c r="G209" s="384"/>
      <c r="H209" s="384"/>
      <c r="I209" s="384"/>
      <c r="J209" s="384"/>
    </row>
    <row r="210" spans="1:10" ht="24">
      <c r="A210" s="360" t="s">
        <v>1974</v>
      </c>
      <c r="B210" s="360" t="s">
        <v>2468</v>
      </c>
      <c r="C210" s="361" t="s">
        <v>2469</v>
      </c>
      <c r="D210" s="373" t="s">
        <v>1248</v>
      </c>
      <c r="E210" s="387">
        <f t="shared" si="6"/>
        <v>0</v>
      </c>
      <c r="F210" s="387">
        <f>+VLOOKUP(B210,'[1]Alimentazione CE Costi'!$H$1:$N$981,7,FALSE)</f>
        <v>0</v>
      </c>
      <c r="G210" s="387"/>
      <c r="H210" s="387">
        <f t="shared" si="7"/>
        <v>0</v>
      </c>
      <c r="I210" s="387">
        <v>0</v>
      </c>
      <c r="J210" s="387"/>
    </row>
    <row r="211" spans="1:10">
      <c r="A211" s="371" t="s">
        <v>1971</v>
      </c>
      <c r="B211" s="357" t="s">
        <v>592</v>
      </c>
      <c r="C211" s="357" t="s">
        <v>1448</v>
      </c>
      <c r="D211" s="372"/>
      <c r="E211" s="384"/>
      <c r="F211" s="384"/>
      <c r="G211" s="384"/>
      <c r="H211" s="384"/>
      <c r="I211" s="384"/>
      <c r="J211" s="384"/>
    </row>
    <row r="212" spans="1:10" ht="24">
      <c r="A212" s="360" t="s">
        <v>1974</v>
      </c>
      <c r="B212" s="360" t="s">
        <v>2470</v>
      </c>
      <c r="C212" s="361" t="s">
        <v>2471</v>
      </c>
      <c r="D212" s="373"/>
      <c r="E212" s="387">
        <f t="shared" si="6"/>
        <v>0</v>
      </c>
      <c r="F212" s="387">
        <f>+VLOOKUP(B212,'[1]Alimentazione CE Costi'!$H$1:$N$981,7,FALSE)</f>
        <v>0</v>
      </c>
      <c r="G212" s="387"/>
      <c r="H212" s="387">
        <f t="shared" si="7"/>
        <v>0</v>
      </c>
      <c r="I212" s="387">
        <v>0</v>
      </c>
      <c r="J212" s="387"/>
    </row>
    <row r="213" spans="1:10" ht="25.5">
      <c r="A213" s="371" t="s">
        <v>1971</v>
      </c>
      <c r="B213" s="357" t="s">
        <v>593</v>
      </c>
      <c r="C213" s="357" t="s">
        <v>1449</v>
      </c>
      <c r="D213" s="372"/>
      <c r="E213" s="384"/>
      <c r="F213" s="384"/>
      <c r="G213" s="384"/>
      <c r="H213" s="384"/>
      <c r="I213" s="384"/>
      <c r="J213" s="384"/>
    </row>
    <row r="214" spans="1:10" ht="24">
      <c r="A214" s="360" t="s">
        <v>1974</v>
      </c>
      <c r="B214" s="360" t="s">
        <v>2472</v>
      </c>
      <c r="C214" s="361" t="s">
        <v>2473</v>
      </c>
      <c r="D214" s="373"/>
      <c r="E214" s="387">
        <f t="shared" si="6"/>
        <v>0</v>
      </c>
      <c r="F214" s="387">
        <f>+VLOOKUP(B214,'[1]Alimentazione CE Costi'!$H$1:$N$981,7,FALSE)</f>
        <v>0</v>
      </c>
      <c r="G214" s="387"/>
      <c r="H214" s="387">
        <f t="shared" si="7"/>
        <v>0</v>
      </c>
      <c r="I214" s="387">
        <v>0</v>
      </c>
      <c r="J214" s="387"/>
    </row>
    <row r="215" spans="1:10">
      <c r="A215" s="371" t="s">
        <v>1971</v>
      </c>
      <c r="B215" s="357" t="s">
        <v>594</v>
      </c>
      <c r="C215" s="357" t="s">
        <v>1450</v>
      </c>
      <c r="D215" s="372"/>
      <c r="E215" s="384"/>
      <c r="F215" s="384"/>
      <c r="G215" s="384"/>
      <c r="H215" s="384"/>
      <c r="I215" s="384"/>
      <c r="J215" s="384"/>
    </row>
    <row r="216" spans="1:10" ht="24">
      <c r="A216" s="360">
        <v>7</v>
      </c>
      <c r="B216" s="360" t="s">
        <v>2474</v>
      </c>
      <c r="C216" s="361" t="s">
        <v>2475</v>
      </c>
      <c r="D216" s="373"/>
      <c r="E216" s="387">
        <f t="shared" si="6"/>
        <v>0</v>
      </c>
      <c r="F216" s="387">
        <f>+VLOOKUP(B216,'[1]Alimentazione CE Costi'!$H$1:$N$981,7,FALSE)</f>
        <v>0</v>
      </c>
      <c r="G216" s="387"/>
      <c r="H216" s="387">
        <f t="shared" si="7"/>
        <v>0</v>
      </c>
      <c r="I216" s="387">
        <v>0</v>
      </c>
      <c r="J216" s="387"/>
    </row>
    <row r="217" spans="1:10" ht="24">
      <c r="A217" s="360">
        <v>7</v>
      </c>
      <c r="B217" s="360" t="s">
        <v>2476</v>
      </c>
      <c r="C217" s="361" t="s">
        <v>2477</v>
      </c>
      <c r="D217" s="373"/>
      <c r="E217" s="387">
        <f t="shared" si="6"/>
        <v>0</v>
      </c>
      <c r="F217" s="387">
        <f>+VLOOKUP(B217,'[1]Alimentazione CE Costi'!$H$1:$N$981,7,FALSE)</f>
        <v>0</v>
      </c>
      <c r="G217" s="387"/>
      <c r="H217" s="387">
        <f t="shared" si="7"/>
        <v>0</v>
      </c>
      <c r="I217" s="387">
        <v>0</v>
      </c>
      <c r="J217" s="387"/>
    </row>
    <row r="218" spans="1:10">
      <c r="A218" s="371" t="s">
        <v>1971</v>
      </c>
      <c r="B218" s="357" t="s">
        <v>595</v>
      </c>
      <c r="C218" s="357" t="s">
        <v>1451</v>
      </c>
      <c r="D218" s="372"/>
      <c r="E218" s="384"/>
      <c r="F218" s="384"/>
      <c r="G218" s="384"/>
      <c r="H218" s="384"/>
      <c r="I218" s="384"/>
      <c r="J218" s="384"/>
    </row>
    <row r="219" spans="1:10" ht="24">
      <c r="A219" s="360">
        <v>7</v>
      </c>
      <c r="B219" s="360" t="s">
        <v>2478</v>
      </c>
      <c r="C219" s="361" t="s">
        <v>2479</v>
      </c>
      <c r="D219" s="373"/>
      <c r="E219" s="387">
        <f t="shared" si="6"/>
        <v>0</v>
      </c>
      <c r="F219" s="387">
        <f>+VLOOKUP(B219,'[1]Alimentazione CE Costi'!$H$1:$N$981,7,FALSE)</f>
        <v>0</v>
      </c>
      <c r="G219" s="387"/>
      <c r="H219" s="387">
        <f t="shared" si="7"/>
        <v>0</v>
      </c>
      <c r="I219" s="387">
        <v>0</v>
      </c>
      <c r="J219" s="387"/>
    </row>
    <row r="220" spans="1:10" ht="24">
      <c r="A220" s="360">
        <v>7</v>
      </c>
      <c r="B220" s="360" t="s">
        <v>2480</v>
      </c>
      <c r="C220" s="361" t="s">
        <v>2481</v>
      </c>
      <c r="D220" s="373"/>
      <c r="E220" s="387">
        <f t="shared" si="6"/>
        <v>0</v>
      </c>
      <c r="F220" s="387">
        <f>+VLOOKUP(B220,'[1]Alimentazione CE Costi'!$H$1:$N$981,7,FALSE)</f>
        <v>0</v>
      </c>
      <c r="G220" s="387"/>
      <c r="H220" s="387">
        <f t="shared" si="7"/>
        <v>0</v>
      </c>
      <c r="I220" s="387">
        <v>0</v>
      </c>
      <c r="J220" s="387"/>
    </row>
    <row r="221" spans="1:10">
      <c r="A221" s="371" t="s">
        <v>1969</v>
      </c>
      <c r="B221" s="357" t="s">
        <v>596</v>
      </c>
      <c r="C221" s="357" t="s">
        <v>2482</v>
      </c>
      <c r="D221" s="372"/>
      <c r="E221" s="384"/>
      <c r="F221" s="384"/>
      <c r="G221" s="384"/>
      <c r="H221" s="384"/>
      <c r="I221" s="384"/>
      <c r="J221" s="384"/>
    </row>
    <row r="222" spans="1:10" ht="25.5">
      <c r="A222" s="371" t="s">
        <v>1971</v>
      </c>
      <c r="B222" s="357" t="s">
        <v>597</v>
      </c>
      <c r="C222" s="357" t="s">
        <v>1453</v>
      </c>
      <c r="D222" s="372" t="s">
        <v>1248</v>
      </c>
      <c r="E222" s="384"/>
      <c r="F222" s="384"/>
      <c r="G222" s="384"/>
      <c r="H222" s="384"/>
      <c r="I222" s="384"/>
      <c r="J222" s="384"/>
    </row>
    <row r="223" spans="1:10" ht="24">
      <c r="A223" s="360" t="s">
        <v>1974</v>
      </c>
      <c r="B223" s="360" t="s">
        <v>2483</v>
      </c>
      <c r="C223" s="361" t="s">
        <v>2484</v>
      </c>
      <c r="D223" s="373" t="s">
        <v>1248</v>
      </c>
      <c r="E223" s="387">
        <f t="shared" si="6"/>
        <v>0</v>
      </c>
      <c r="F223" s="387">
        <f>+VLOOKUP(B223,'[1]Alimentazione CE Costi'!$H$1:$N$981,7,FALSE)</f>
        <v>0</v>
      </c>
      <c r="G223" s="387"/>
      <c r="H223" s="387">
        <f t="shared" si="7"/>
        <v>0</v>
      </c>
      <c r="I223" s="387">
        <v>0</v>
      </c>
      <c r="J223" s="387"/>
    </row>
    <row r="224" spans="1:10">
      <c r="A224" s="371" t="s">
        <v>1971</v>
      </c>
      <c r="B224" s="357" t="s">
        <v>598</v>
      </c>
      <c r="C224" s="357" t="s">
        <v>1454</v>
      </c>
      <c r="D224" s="372"/>
      <c r="E224" s="384"/>
      <c r="F224" s="384"/>
      <c r="G224" s="384"/>
      <c r="H224" s="384"/>
      <c r="I224" s="384"/>
      <c r="J224" s="384"/>
    </row>
    <row r="225" spans="1:11" ht="24">
      <c r="A225" s="360" t="s">
        <v>1974</v>
      </c>
      <c r="B225" s="360" t="s">
        <v>2485</v>
      </c>
      <c r="C225" s="361" t="s">
        <v>2486</v>
      </c>
      <c r="D225" s="373"/>
      <c r="E225" s="387">
        <f t="shared" si="6"/>
        <v>0</v>
      </c>
      <c r="F225" s="387">
        <f>+VLOOKUP(B225,'[1]Alimentazione CE Costi'!$H$1:$N$981,7,FALSE)</f>
        <v>0</v>
      </c>
      <c r="G225" s="387"/>
      <c r="H225" s="387">
        <f t="shared" si="7"/>
        <v>0</v>
      </c>
      <c r="I225" s="387">
        <v>0</v>
      </c>
      <c r="J225" s="387"/>
    </row>
    <row r="226" spans="1:11" s="258" customFormat="1">
      <c r="A226" s="371" t="s">
        <v>1971</v>
      </c>
      <c r="B226" s="357" t="s">
        <v>599</v>
      </c>
      <c r="C226" s="357" t="s">
        <v>1455</v>
      </c>
      <c r="D226" s="372"/>
      <c r="E226" s="384"/>
      <c r="F226" s="384"/>
      <c r="G226" s="384"/>
      <c r="H226" s="384"/>
      <c r="I226" s="384"/>
      <c r="J226" s="384"/>
      <c r="K226"/>
    </row>
    <row r="227" spans="1:11" ht="24">
      <c r="A227" s="360" t="s">
        <v>1974</v>
      </c>
      <c r="B227" s="360" t="s">
        <v>2487</v>
      </c>
      <c r="C227" s="361" t="s">
        <v>2488</v>
      </c>
      <c r="D227" s="373"/>
      <c r="E227" s="387">
        <f t="shared" si="6"/>
        <v>0</v>
      </c>
      <c r="F227" s="387">
        <f>+VLOOKUP(B227,'[1]Alimentazione CE Costi'!$H$1:$N$981,7,FALSE)</f>
        <v>0</v>
      </c>
      <c r="G227" s="387"/>
      <c r="H227" s="387">
        <f t="shared" si="7"/>
        <v>0</v>
      </c>
      <c r="I227" s="387">
        <v>0</v>
      </c>
      <c r="J227" s="387"/>
    </row>
    <row r="228" spans="1:11">
      <c r="A228" s="371" t="s">
        <v>1971</v>
      </c>
      <c r="B228" s="357" t="s">
        <v>600</v>
      </c>
      <c r="C228" s="357" t="s">
        <v>1456</v>
      </c>
      <c r="D228" s="372"/>
      <c r="E228" s="384"/>
      <c r="F228" s="384"/>
      <c r="G228" s="384"/>
      <c r="H228" s="384"/>
      <c r="I228" s="384"/>
      <c r="J228" s="384"/>
    </row>
    <row r="229" spans="1:11">
      <c r="A229" s="360">
        <v>7</v>
      </c>
      <c r="B229" s="360" t="s">
        <v>2489</v>
      </c>
      <c r="C229" s="361" t="s">
        <v>601</v>
      </c>
      <c r="D229" s="373"/>
      <c r="E229" s="387">
        <f t="shared" si="6"/>
        <v>0</v>
      </c>
      <c r="F229" s="387">
        <f>+VLOOKUP(B229,'[1]Alimentazione CE Costi'!$H$1:$N$981,7,FALSE)</f>
        <v>0</v>
      </c>
      <c r="G229" s="387"/>
      <c r="H229" s="387">
        <f t="shared" si="7"/>
        <v>0</v>
      </c>
      <c r="I229" s="387">
        <v>0</v>
      </c>
      <c r="J229" s="387"/>
    </row>
    <row r="230" spans="1:11">
      <c r="A230" s="360">
        <v>7</v>
      </c>
      <c r="B230" s="360" t="s">
        <v>2490</v>
      </c>
      <c r="C230" s="361" t="s">
        <v>602</v>
      </c>
      <c r="D230" s="373"/>
      <c r="E230" s="387">
        <f t="shared" si="6"/>
        <v>0</v>
      </c>
      <c r="F230" s="387">
        <f>+VLOOKUP(B230,'[1]Alimentazione CE Costi'!$H$1:$N$981,7,FALSE)</f>
        <v>0</v>
      </c>
      <c r="G230" s="387"/>
      <c r="H230" s="387">
        <f t="shared" si="7"/>
        <v>0</v>
      </c>
      <c r="I230" s="387">
        <v>0</v>
      </c>
      <c r="J230" s="387"/>
    </row>
    <row r="231" spans="1:11">
      <c r="A231" s="360">
        <v>7</v>
      </c>
      <c r="B231" s="360" t="s">
        <v>2491</v>
      </c>
      <c r="C231" s="361" t="s">
        <v>604</v>
      </c>
      <c r="D231" s="373"/>
      <c r="E231" s="387">
        <f t="shared" si="6"/>
        <v>0</v>
      </c>
      <c r="F231" s="387">
        <f>+VLOOKUP(B231,'[1]Alimentazione CE Costi'!$H$1:$N$981,7,FALSE)</f>
        <v>0</v>
      </c>
      <c r="G231" s="387"/>
      <c r="H231" s="387">
        <f t="shared" si="7"/>
        <v>0</v>
      </c>
      <c r="I231" s="387">
        <v>0</v>
      </c>
      <c r="J231" s="387"/>
    </row>
    <row r="232" spans="1:11">
      <c r="A232" s="371" t="s">
        <v>1969</v>
      </c>
      <c r="B232" s="357" t="s">
        <v>1457</v>
      </c>
      <c r="C232" s="357" t="s">
        <v>2492</v>
      </c>
      <c r="D232" s="372"/>
      <c r="E232" s="384"/>
      <c r="F232" s="384"/>
      <c r="G232" s="384"/>
      <c r="H232" s="384"/>
      <c r="I232" s="384"/>
      <c r="J232" s="384"/>
    </row>
    <row r="233" spans="1:11" ht="25.5">
      <c r="A233" s="371" t="s">
        <v>1971</v>
      </c>
      <c r="B233" s="357" t="s">
        <v>605</v>
      </c>
      <c r="C233" s="357" t="s">
        <v>1459</v>
      </c>
      <c r="D233" s="372" t="s">
        <v>1248</v>
      </c>
      <c r="E233" s="384"/>
      <c r="F233" s="384"/>
      <c r="G233" s="384"/>
      <c r="H233" s="384"/>
      <c r="I233" s="384"/>
      <c r="J233" s="384"/>
    </row>
    <row r="234" spans="1:11" ht="24">
      <c r="A234" s="360" t="s">
        <v>1974</v>
      </c>
      <c r="B234" s="360" t="s">
        <v>2493</v>
      </c>
      <c r="C234" s="361" t="s">
        <v>2494</v>
      </c>
      <c r="D234" s="373" t="s">
        <v>1248</v>
      </c>
      <c r="E234" s="387">
        <f t="shared" si="6"/>
        <v>0</v>
      </c>
      <c r="F234" s="387">
        <f>+VLOOKUP(B234,'[1]Alimentazione CE Costi'!$H$1:$N$981,7,FALSE)</f>
        <v>0</v>
      </c>
      <c r="G234" s="387"/>
      <c r="H234" s="387">
        <f t="shared" si="7"/>
        <v>0</v>
      </c>
      <c r="I234" s="387">
        <v>0</v>
      </c>
      <c r="J234" s="387"/>
    </row>
    <row r="235" spans="1:11">
      <c r="A235" s="371" t="s">
        <v>1971</v>
      </c>
      <c r="B235" s="357" t="s">
        <v>606</v>
      </c>
      <c r="C235" s="357" t="s">
        <v>1460</v>
      </c>
      <c r="D235" s="372"/>
      <c r="E235" s="384"/>
      <c r="F235" s="384"/>
      <c r="G235" s="384"/>
      <c r="H235" s="384"/>
      <c r="I235" s="384"/>
      <c r="J235" s="384"/>
    </row>
    <row r="236" spans="1:11" ht="24">
      <c r="A236" s="360" t="s">
        <v>1974</v>
      </c>
      <c r="B236" s="360" t="s">
        <v>2495</v>
      </c>
      <c r="C236" s="361" t="s">
        <v>2496</v>
      </c>
      <c r="D236" s="373"/>
      <c r="E236" s="387">
        <f t="shared" si="6"/>
        <v>0</v>
      </c>
      <c r="F236" s="387">
        <f>+VLOOKUP(B236,'[1]Alimentazione CE Costi'!$H$1:$N$981,7,FALSE)</f>
        <v>0</v>
      </c>
      <c r="G236" s="387"/>
      <c r="H236" s="387">
        <f t="shared" si="7"/>
        <v>0</v>
      </c>
      <c r="I236" s="387">
        <v>0</v>
      </c>
      <c r="J236" s="387"/>
    </row>
    <row r="237" spans="1:11">
      <c r="A237" s="371" t="s">
        <v>1971</v>
      </c>
      <c r="B237" s="357" t="s">
        <v>607</v>
      </c>
      <c r="C237" s="357" t="s">
        <v>1461</v>
      </c>
      <c r="D237" s="372"/>
      <c r="E237" s="384"/>
      <c r="F237" s="384"/>
      <c r="G237" s="384"/>
      <c r="H237" s="384"/>
      <c r="I237" s="384"/>
      <c r="J237" s="384"/>
    </row>
    <row r="238" spans="1:11" ht="24">
      <c r="A238" s="360" t="s">
        <v>1974</v>
      </c>
      <c r="B238" s="360" t="s">
        <v>2497</v>
      </c>
      <c r="C238" s="361" t="s">
        <v>2498</v>
      </c>
      <c r="D238" s="373"/>
      <c r="E238" s="387">
        <f t="shared" si="6"/>
        <v>0</v>
      </c>
      <c r="F238" s="387">
        <f>+VLOOKUP(B238,'[1]Alimentazione CE Costi'!$H$1:$N$981,7,FALSE)</f>
        <v>0</v>
      </c>
      <c r="G238" s="387"/>
      <c r="H238" s="387">
        <f t="shared" si="7"/>
        <v>0</v>
      </c>
      <c r="I238" s="387">
        <v>0</v>
      </c>
      <c r="J238" s="387"/>
    </row>
    <row r="239" spans="1:11">
      <c r="A239" s="371" t="s">
        <v>1971</v>
      </c>
      <c r="B239" s="357" t="s">
        <v>608</v>
      </c>
      <c r="C239" s="357" t="s">
        <v>1462</v>
      </c>
      <c r="D239" s="372"/>
      <c r="E239" s="384"/>
      <c r="F239" s="384"/>
      <c r="G239" s="384"/>
      <c r="H239" s="384"/>
      <c r="I239" s="384"/>
      <c r="J239" s="384"/>
    </row>
    <row r="240" spans="1:11">
      <c r="A240" s="360">
        <v>7</v>
      </c>
      <c r="B240" s="360" t="s">
        <v>2499</v>
      </c>
      <c r="C240" s="361" t="s">
        <v>609</v>
      </c>
      <c r="D240" s="373"/>
      <c r="E240" s="387">
        <f t="shared" si="6"/>
        <v>0</v>
      </c>
      <c r="F240" s="387">
        <f>+VLOOKUP(B240,'[1]Alimentazione CE Costi'!$H$1:$N$981,7,FALSE)</f>
        <v>0</v>
      </c>
      <c r="G240" s="387"/>
      <c r="H240" s="387">
        <f t="shared" si="7"/>
        <v>0</v>
      </c>
      <c r="I240" s="387">
        <v>0</v>
      </c>
      <c r="J240" s="387"/>
    </row>
    <row r="241" spans="1:10">
      <c r="A241" s="360">
        <v>7</v>
      </c>
      <c r="B241" s="360" t="s">
        <v>2500</v>
      </c>
      <c r="C241" s="361" t="s">
        <v>610</v>
      </c>
      <c r="D241" s="373"/>
      <c r="E241" s="387">
        <f t="shared" si="6"/>
        <v>0</v>
      </c>
      <c r="F241" s="387">
        <f>+VLOOKUP(B241,'[1]Alimentazione CE Costi'!$H$1:$N$981,7,FALSE)</f>
        <v>0</v>
      </c>
      <c r="G241" s="387"/>
      <c r="H241" s="387">
        <f t="shared" si="7"/>
        <v>0</v>
      </c>
      <c r="I241" s="387">
        <v>0</v>
      </c>
      <c r="J241" s="387"/>
    </row>
    <row r="242" spans="1:10">
      <c r="A242" s="371" t="s">
        <v>1969</v>
      </c>
      <c r="B242" s="357" t="s">
        <v>611</v>
      </c>
      <c r="C242" s="357" t="s">
        <v>2501</v>
      </c>
      <c r="D242" s="372"/>
      <c r="E242" s="384"/>
      <c r="F242" s="384"/>
      <c r="G242" s="384"/>
      <c r="H242" s="384"/>
      <c r="I242" s="384"/>
      <c r="J242" s="384"/>
    </row>
    <row r="243" spans="1:10" ht="25.5">
      <c r="A243" s="371" t="s">
        <v>1971</v>
      </c>
      <c r="B243" s="357" t="s">
        <v>612</v>
      </c>
      <c r="C243" s="357" t="s">
        <v>1464</v>
      </c>
      <c r="D243" s="372" t="s">
        <v>1248</v>
      </c>
      <c r="E243" s="384"/>
      <c r="F243" s="384"/>
      <c r="G243" s="384"/>
      <c r="H243" s="384"/>
      <c r="I243" s="384"/>
      <c r="J243" s="384"/>
    </row>
    <row r="244" spans="1:10">
      <c r="A244" s="360">
        <v>7</v>
      </c>
      <c r="B244" s="360" t="s">
        <v>2502</v>
      </c>
      <c r="C244" s="361" t="s">
        <v>613</v>
      </c>
      <c r="D244" s="373" t="s">
        <v>1248</v>
      </c>
      <c r="E244" s="387">
        <f t="shared" si="6"/>
        <v>0</v>
      </c>
      <c r="F244" s="387">
        <f>+VLOOKUP(B244,'[1]Alimentazione CE Costi'!$H$1:$N$981,7,FALSE)</f>
        <v>0</v>
      </c>
      <c r="G244" s="387"/>
      <c r="H244" s="387">
        <f t="shared" si="7"/>
        <v>0</v>
      </c>
      <c r="I244" s="387">
        <v>0</v>
      </c>
      <c r="J244" s="387"/>
    </row>
    <row r="245" spans="1:10" ht="24">
      <c r="A245" s="360">
        <v>7</v>
      </c>
      <c r="B245" s="360" t="s">
        <v>2503</v>
      </c>
      <c r="C245" s="361" t="s">
        <v>614</v>
      </c>
      <c r="D245" s="373" t="s">
        <v>1248</v>
      </c>
      <c r="E245" s="387">
        <f t="shared" si="6"/>
        <v>0</v>
      </c>
      <c r="F245" s="387">
        <f>+VLOOKUP(B245,'[1]Alimentazione CE Costi'!$H$1:$N$981,7,FALSE)</f>
        <v>0</v>
      </c>
      <c r="G245" s="387"/>
      <c r="H245" s="387">
        <f t="shared" si="7"/>
        <v>0</v>
      </c>
      <c r="I245" s="387">
        <v>0</v>
      </c>
      <c r="J245" s="387"/>
    </row>
    <row r="246" spans="1:10">
      <c r="A246" s="371" t="s">
        <v>1971</v>
      </c>
      <c r="B246" s="357" t="s">
        <v>615</v>
      </c>
      <c r="C246" s="357" t="s">
        <v>1465</v>
      </c>
      <c r="D246" s="372"/>
      <c r="E246" s="384"/>
      <c r="F246" s="384"/>
      <c r="G246" s="384"/>
      <c r="H246" s="384"/>
      <c r="I246" s="384"/>
      <c r="J246" s="384"/>
    </row>
    <row r="247" spans="1:10" ht="24">
      <c r="A247" s="360" t="s">
        <v>1974</v>
      </c>
      <c r="B247" s="360" t="s">
        <v>2504</v>
      </c>
      <c r="C247" s="361" t="s">
        <v>2505</v>
      </c>
      <c r="D247" s="373"/>
      <c r="E247" s="387">
        <f t="shared" si="6"/>
        <v>0</v>
      </c>
      <c r="F247" s="387">
        <f>+VLOOKUP(B247,'[1]Alimentazione CE Costi'!$H$1:$N$981,7,FALSE)</f>
        <v>0</v>
      </c>
      <c r="G247" s="387"/>
      <c r="H247" s="387">
        <f t="shared" si="7"/>
        <v>0</v>
      </c>
      <c r="I247" s="387">
        <v>0</v>
      </c>
      <c r="J247" s="387"/>
    </row>
    <row r="248" spans="1:10">
      <c r="A248" s="371" t="s">
        <v>1971</v>
      </c>
      <c r="B248" s="357" t="s">
        <v>616</v>
      </c>
      <c r="C248" s="357" t="s">
        <v>1466</v>
      </c>
      <c r="D248" s="372"/>
      <c r="E248" s="384"/>
      <c r="F248" s="384"/>
      <c r="G248" s="384"/>
      <c r="H248" s="384"/>
      <c r="I248" s="384"/>
      <c r="J248" s="384"/>
    </row>
    <row r="249" spans="1:10" ht="24">
      <c r="A249" s="360">
        <v>7</v>
      </c>
      <c r="B249" s="360" t="s">
        <v>2506</v>
      </c>
      <c r="C249" s="361" t="s">
        <v>617</v>
      </c>
      <c r="D249" s="373"/>
      <c r="E249" s="387">
        <f t="shared" si="6"/>
        <v>0</v>
      </c>
      <c r="F249" s="387">
        <f>+VLOOKUP(B249,'[1]Alimentazione CE Costi'!$H$1:$N$981,7,FALSE)</f>
        <v>0</v>
      </c>
      <c r="G249" s="387"/>
      <c r="H249" s="387">
        <f t="shared" si="7"/>
        <v>0</v>
      </c>
      <c r="I249" s="387">
        <v>0</v>
      </c>
      <c r="J249" s="387"/>
    </row>
    <row r="250" spans="1:10">
      <c r="A250" s="371" t="s">
        <v>1971</v>
      </c>
      <c r="B250" s="357" t="s">
        <v>619</v>
      </c>
      <c r="C250" s="357" t="s">
        <v>1467</v>
      </c>
      <c r="D250" s="372"/>
      <c r="E250" s="384"/>
      <c r="F250" s="384"/>
      <c r="G250" s="384"/>
      <c r="H250" s="384"/>
      <c r="I250" s="384"/>
      <c r="J250" s="384"/>
    </row>
    <row r="251" spans="1:10" ht="25.5">
      <c r="A251" s="371" t="s">
        <v>1974</v>
      </c>
      <c r="B251" s="357" t="s">
        <v>621</v>
      </c>
      <c r="C251" s="357" t="s">
        <v>1468</v>
      </c>
      <c r="D251" s="372"/>
      <c r="E251" s="384"/>
      <c r="F251" s="384"/>
      <c r="G251" s="384"/>
      <c r="H251" s="384"/>
      <c r="I251" s="384"/>
      <c r="J251" s="384"/>
    </row>
    <row r="252" spans="1:10" ht="24">
      <c r="A252" s="360" t="s">
        <v>2090</v>
      </c>
      <c r="B252" s="360" t="s">
        <v>2507</v>
      </c>
      <c r="C252" s="361" t="s">
        <v>620</v>
      </c>
      <c r="D252" s="373"/>
      <c r="E252" s="387">
        <f t="shared" si="6"/>
        <v>0</v>
      </c>
      <c r="F252" s="387">
        <f>+VLOOKUP(B252,'[1]Alimentazione CE Costi'!$H$1:$N$981,7,FALSE)</f>
        <v>0</v>
      </c>
      <c r="G252" s="387"/>
      <c r="H252" s="387">
        <f t="shared" si="7"/>
        <v>0</v>
      </c>
      <c r="I252" s="387">
        <v>0</v>
      </c>
      <c r="J252" s="387"/>
    </row>
    <row r="253" spans="1:10" ht="25.5">
      <c r="A253" s="371" t="s">
        <v>1974</v>
      </c>
      <c r="B253" s="357" t="s">
        <v>623</v>
      </c>
      <c r="C253" s="357" t="s">
        <v>1469</v>
      </c>
      <c r="D253" s="372"/>
      <c r="E253" s="384"/>
      <c r="F253" s="384"/>
      <c r="G253" s="384"/>
      <c r="H253" s="384"/>
      <c r="I253" s="384"/>
      <c r="J253" s="384"/>
    </row>
    <row r="254" spans="1:10" ht="24">
      <c r="A254" s="360" t="s">
        <v>2090</v>
      </c>
      <c r="B254" s="360" t="s">
        <v>2508</v>
      </c>
      <c r="C254" s="361" t="s">
        <v>622</v>
      </c>
      <c r="D254" s="373"/>
      <c r="E254" s="387">
        <f t="shared" si="6"/>
        <v>0</v>
      </c>
      <c r="F254" s="387">
        <f>+VLOOKUP(B254,'[1]Alimentazione CE Costi'!$H$1:$N$981,7,FALSE)</f>
        <v>0</v>
      </c>
      <c r="G254" s="387"/>
      <c r="H254" s="387">
        <f t="shared" si="7"/>
        <v>0</v>
      </c>
      <c r="I254" s="387">
        <v>0</v>
      </c>
      <c r="J254" s="387"/>
    </row>
    <row r="255" spans="1:10" ht="25.5">
      <c r="A255" s="371" t="s">
        <v>1974</v>
      </c>
      <c r="B255" s="357" t="s">
        <v>625</v>
      </c>
      <c r="C255" s="357" t="s">
        <v>1470</v>
      </c>
      <c r="D255" s="372"/>
      <c r="E255" s="384"/>
      <c r="F255" s="384"/>
      <c r="G255" s="384"/>
      <c r="H255" s="384"/>
      <c r="I255" s="384"/>
      <c r="J255" s="384"/>
    </row>
    <row r="256" spans="1:10" ht="24">
      <c r="A256" s="360" t="s">
        <v>2090</v>
      </c>
      <c r="B256" s="360" t="s">
        <v>2509</v>
      </c>
      <c r="C256" s="361" t="s">
        <v>624</v>
      </c>
      <c r="D256" s="373"/>
      <c r="E256" s="387">
        <f t="shared" si="6"/>
        <v>0</v>
      </c>
      <c r="F256" s="387">
        <f>+VLOOKUP(B256,'[1]Alimentazione CE Costi'!$H$1:$N$981,7,FALSE)</f>
        <v>0</v>
      </c>
      <c r="G256" s="387"/>
      <c r="H256" s="387">
        <f t="shared" si="7"/>
        <v>0</v>
      </c>
      <c r="I256" s="387">
        <v>0</v>
      </c>
      <c r="J256" s="387"/>
    </row>
    <row r="257" spans="1:10" ht="25.5">
      <c r="A257" s="371" t="s">
        <v>1974</v>
      </c>
      <c r="B257" s="357" t="s">
        <v>627</v>
      </c>
      <c r="C257" s="357" t="s">
        <v>1471</v>
      </c>
      <c r="D257" s="372"/>
      <c r="E257" s="384"/>
      <c r="F257" s="384"/>
      <c r="G257" s="384"/>
      <c r="H257" s="384"/>
      <c r="I257" s="384"/>
      <c r="J257" s="384"/>
    </row>
    <row r="258" spans="1:10">
      <c r="A258" s="360" t="s">
        <v>2090</v>
      </c>
      <c r="B258" s="360" t="s">
        <v>2510</v>
      </c>
      <c r="C258" s="361" t="s">
        <v>626</v>
      </c>
      <c r="D258" s="373"/>
      <c r="E258" s="387">
        <f t="shared" si="6"/>
        <v>0</v>
      </c>
      <c r="F258" s="387">
        <f>+VLOOKUP(B258,'[1]Alimentazione CE Costi'!$H$1:$N$981,7,FALSE)</f>
        <v>0</v>
      </c>
      <c r="G258" s="387"/>
      <c r="H258" s="387">
        <f t="shared" si="7"/>
        <v>0</v>
      </c>
      <c r="I258" s="387">
        <v>0</v>
      </c>
      <c r="J258" s="387"/>
    </row>
    <row r="259" spans="1:10" ht="25.5">
      <c r="A259" s="371" t="s">
        <v>1971</v>
      </c>
      <c r="B259" s="357" t="s">
        <v>628</v>
      </c>
      <c r="C259" s="357" t="s">
        <v>1472</v>
      </c>
      <c r="D259" s="372"/>
      <c r="E259" s="384"/>
      <c r="F259" s="384"/>
      <c r="G259" s="384"/>
      <c r="H259" s="384"/>
      <c r="I259" s="384"/>
      <c r="J259" s="384"/>
    </row>
    <row r="260" spans="1:10" ht="24">
      <c r="A260" s="360" t="s">
        <v>1974</v>
      </c>
      <c r="B260" s="360" t="s">
        <v>2511</v>
      </c>
      <c r="C260" s="361" t="s">
        <v>2512</v>
      </c>
      <c r="D260" s="373"/>
      <c r="E260" s="387">
        <f t="shared" si="6"/>
        <v>0</v>
      </c>
      <c r="F260" s="387">
        <f>+VLOOKUP(B260,'[1]Alimentazione CE Costi'!$H$1:$N$981,7,FALSE)</f>
        <v>0</v>
      </c>
      <c r="G260" s="387"/>
      <c r="H260" s="387">
        <f t="shared" si="7"/>
        <v>0</v>
      </c>
      <c r="I260" s="387">
        <v>0</v>
      </c>
      <c r="J260" s="387"/>
    </row>
    <row r="261" spans="1:10" ht="25.5">
      <c r="A261" s="371" t="s">
        <v>1969</v>
      </c>
      <c r="B261" s="357" t="s">
        <v>629</v>
      </c>
      <c r="C261" s="357" t="s">
        <v>2513</v>
      </c>
      <c r="D261" s="372"/>
      <c r="E261" s="384"/>
      <c r="F261" s="384"/>
      <c r="G261" s="384"/>
      <c r="H261" s="384"/>
      <c r="I261" s="384"/>
      <c r="J261" s="384"/>
    </row>
    <row r="262" spans="1:10" ht="25.5">
      <c r="A262" s="371" t="s">
        <v>1971</v>
      </c>
      <c r="B262" s="357" t="s">
        <v>630</v>
      </c>
      <c r="C262" s="357" t="s">
        <v>1474</v>
      </c>
      <c r="D262" s="372" t="s">
        <v>1248</v>
      </c>
      <c r="E262" s="384"/>
      <c r="F262" s="384"/>
      <c r="G262" s="384"/>
      <c r="H262" s="384"/>
      <c r="I262" s="384"/>
      <c r="J262" s="384"/>
    </row>
    <row r="263" spans="1:10" ht="24">
      <c r="A263" s="360" t="s">
        <v>1974</v>
      </c>
      <c r="B263" s="360" t="s">
        <v>2514</v>
      </c>
      <c r="C263" s="361" t="s">
        <v>2515</v>
      </c>
      <c r="D263" s="373" t="s">
        <v>1248</v>
      </c>
      <c r="E263" s="387">
        <f t="shared" ref="E263:E325" si="8">+F263+G263</f>
        <v>0</v>
      </c>
      <c r="F263" s="387">
        <f>+VLOOKUP(B263,'[1]Alimentazione CE Costi'!$H$1:$N$981,7,FALSE)</f>
        <v>0</v>
      </c>
      <c r="G263" s="387"/>
      <c r="H263" s="387">
        <f t="shared" ref="H263:H325" si="9">+I263+J263</f>
        <v>0</v>
      </c>
      <c r="I263" s="387">
        <v>0</v>
      </c>
      <c r="J263" s="387"/>
    </row>
    <row r="264" spans="1:10">
      <c r="A264" s="371" t="s">
        <v>1971</v>
      </c>
      <c r="B264" s="357" t="s">
        <v>631</v>
      </c>
      <c r="C264" s="357" t="s">
        <v>1475</v>
      </c>
      <c r="D264" s="372"/>
      <c r="E264" s="384"/>
      <c r="F264" s="384"/>
      <c r="G264" s="384"/>
      <c r="H264" s="384"/>
      <c r="I264" s="384"/>
      <c r="J264" s="384"/>
    </row>
    <row r="265" spans="1:10" ht="24">
      <c r="A265" s="360" t="s">
        <v>1974</v>
      </c>
      <c r="B265" s="360" t="s">
        <v>2516</v>
      </c>
      <c r="C265" s="361" t="s">
        <v>2517</v>
      </c>
      <c r="D265" s="373"/>
      <c r="E265" s="387">
        <f t="shared" si="8"/>
        <v>0</v>
      </c>
      <c r="F265" s="387">
        <f>+VLOOKUP(B265,'[1]Alimentazione CE Costi'!$H$1:$N$981,7,FALSE)</f>
        <v>0</v>
      </c>
      <c r="G265" s="387"/>
      <c r="H265" s="387">
        <f t="shared" si="9"/>
        <v>0</v>
      </c>
      <c r="I265" s="387">
        <v>0</v>
      </c>
      <c r="J265" s="387"/>
    </row>
    <row r="266" spans="1:10" ht="25.5">
      <c r="A266" s="371" t="s">
        <v>1971</v>
      </c>
      <c r="B266" s="357" t="s">
        <v>632</v>
      </c>
      <c r="C266" s="357" t="s">
        <v>1476</v>
      </c>
      <c r="D266" s="372"/>
      <c r="E266" s="384"/>
      <c r="F266" s="384"/>
      <c r="G266" s="384"/>
      <c r="H266" s="384"/>
      <c r="I266" s="384"/>
      <c r="J266" s="384"/>
    </row>
    <row r="267" spans="1:10" ht="24">
      <c r="A267" s="360" t="s">
        <v>1974</v>
      </c>
      <c r="B267" s="360" t="s">
        <v>2518</v>
      </c>
      <c r="C267" s="361" t="s">
        <v>2519</v>
      </c>
      <c r="D267" s="373"/>
      <c r="E267" s="387">
        <f t="shared" si="8"/>
        <v>0</v>
      </c>
      <c r="F267" s="387">
        <f>+VLOOKUP(B267,'[1]Alimentazione CE Costi'!$H$1:$N$981,7,FALSE)</f>
        <v>0</v>
      </c>
      <c r="G267" s="387"/>
      <c r="H267" s="387">
        <f t="shared" si="9"/>
        <v>0</v>
      </c>
      <c r="I267" s="387">
        <v>0</v>
      </c>
      <c r="J267" s="387"/>
    </row>
    <row r="268" spans="1:10">
      <c r="A268" s="371" t="s">
        <v>1971</v>
      </c>
      <c r="B268" s="357" t="s">
        <v>633</v>
      </c>
      <c r="C268" s="357" t="s">
        <v>1477</v>
      </c>
      <c r="D268" s="372"/>
      <c r="E268" s="384"/>
      <c r="F268" s="384"/>
      <c r="G268" s="384"/>
      <c r="H268" s="384"/>
      <c r="I268" s="384"/>
      <c r="J268" s="384"/>
    </row>
    <row r="269" spans="1:10" ht="24">
      <c r="A269" s="360" t="s">
        <v>1974</v>
      </c>
      <c r="B269" s="360" t="s">
        <v>2520</v>
      </c>
      <c r="C269" s="361" t="s">
        <v>2521</v>
      </c>
      <c r="D269" s="373"/>
      <c r="E269" s="387">
        <f t="shared" si="8"/>
        <v>0</v>
      </c>
      <c r="F269" s="387">
        <f>+VLOOKUP(B269,'[1]Alimentazione CE Costi'!$H$1:$N$981,7,FALSE)</f>
        <v>0</v>
      </c>
      <c r="G269" s="387"/>
      <c r="H269" s="387">
        <f t="shared" si="9"/>
        <v>0</v>
      </c>
      <c r="I269" s="387">
        <v>0</v>
      </c>
      <c r="J269" s="387"/>
    </row>
    <row r="270" spans="1:10">
      <c r="A270" s="371" t="s">
        <v>1971</v>
      </c>
      <c r="B270" s="357" t="s">
        <v>634</v>
      </c>
      <c r="C270" s="357" t="s">
        <v>1478</v>
      </c>
      <c r="D270" s="372"/>
      <c r="E270" s="384"/>
      <c r="F270" s="384"/>
      <c r="G270" s="384"/>
      <c r="H270" s="384"/>
      <c r="I270" s="384"/>
      <c r="J270" s="384"/>
    </row>
    <row r="271" spans="1:10" ht="24">
      <c r="A271" s="360" t="s">
        <v>1974</v>
      </c>
      <c r="B271" s="360" t="s">
        <v>2522</v>
      </c>
      <c r="C271" s="361" t="s">
        <v>2523</v>
      </c>
      <c r="D271" s="373"/>
      <c r="E271" s="387">
        <f t="shared" si="8"/>
        <v>0</v>
      </c>
      <c r="F271" s="387">
        <f>+VLOOKUP(B271,'[1]Alimentazione CE Costi'!$H$1:$N$981,7,FALSE)</f>
        <v>0</v>
      </c>
      <c r="G271" s="387"/>
      <c r="H271" s="387">
        <f t="shared" si="9"/>
        <v>0</v>
      </c>
      <c r="I271" s="387">
        <v>0</v>
      </c>
      <c r="J271" s="387"/>
    </row>
    <row r="272" spans="1:10">
      <c r="A272" s="371" t="s">
        <v>1969</v>
      </c>
      <c r="B272" s="357" t="s">
        <v>635</v>
      </c>
      <c r="C272" s="357" t="s">
        <v>2524</v>
      </c>
      <c r="D272" s="372"/>
      <c r="E272" s="384"/>
      <c r="F272" s="384"/>
      <c r="G272" s="384"/>
      <c r="H272" s="384"/>
      <c r="I272" s="384"/>
      <c r="J272" s="384"/>
    </row>
    <row r="273" spans="1:10" ht="25.5">
      <c r="A273" s="371" t="s">
        <v>1971</v>
      </c>
      <c r="B273" s="357" t="s">
        <v>636</v>
      </c>
      <c r="C273" s="357" t="s">
        <v>1480</v>
      </c>
      <c r="D273" s="372" t="s">
        <v>1248</v>
      </c>
      <c r="E273" s="384"/>
      <c r="F273" s="384"/>
      <c r="G273" s="384"/>
      <c r="H273" s="384"/>
      <c r="I273" s="384"/>
      <c r="J273" s="384"/>
    </row>
    <row r="274" spans="1:10">
      <c r="A274" s="360">
        <v>7</v>
      </c>
      <c r="B274" s="360" t="s">
        <v>2525</v>
      </c>
      <c r="C274" s="361" t="s">
        <v>637</v>
      </c>
      <c r="D274" s="373" t="s">
        <v>1248</v>
      </c>
      <c r="E274" s="387">
        <f t="shared" si="8"/>
        <v>0</v>
      </c>
      <c r="F274" s="387">
        <f>+VLOOKUP(B274,'[1]Alimentazione CE Costi'!$H$1:$N$981,7,FALSE)</f>
        <v>0</v>
      </c>
      <c r="G274" s="387"/>
      <c r="H274" s="387">
        <f t="shared" si="9"/>
        <v>0</v>
      </c>
      <c r="I274" s="387">
        <v>0</v>
      </c>
      <c r="J274" s="387"/>
    </row>
    <row r="275" spans="1:10">
      <c r="A275" s="360">
        <v>7</v>
      </c>
      <c r="B275" s="360" t="s">
        <v>2526</v>
      </c>
      <c r="C275" s="361" t="s">
        <v>638</v>
      </c>
      <c r="D275" s="373" t="s">
        <v>1248</v>
      </c>
      <c r="E275" s="387">
        <f t="shared" si="8"/>
        <v>0</v>
      </c>
      <c r="F275" s="387">
        <f>+VLOOKUP(B275,'[1]Alimentazione CE Costi'!$H$1:$N$981,7,FALSE)</f>
        <v>0</v>
      </c>
      <c r="G275" s="387"/>
      <c r="H275" s="387">
        <f t="shared" si="9"/>
        <v>0</v>
      </c>
      <c r="I275" s="387">
        <v>0</v>
      </c>
      <c r="J275" s="387"/>
    </row>
    <row r="276" spans="1:10">
      <c r="A276" s="371" t="s">
        <v>1971</v>
      </c>
      <c r="B276" s="357" t="s">
        <v>639</v>
      </c>
      <c r="C276" s="357" t="s">
        <v>1481</v>
      </c>
      <c r="D276" s="372"/>
      <c r="E276" s="384"/>
      <c r="F276" s="384"/>
      <c r="G276" s="384"/>
      <c r="H276" s="384"/>
      <c r="I276" s="384"/>
      <c r="J276" s="384"/>
    </row>
    <row r="277" spans="1:10" ht="24">
      <c r="A277" s="360" t="s">
        <v>1974</v>
      </c>
      <c r="B277" s="360" t="s">
        <v>2527</v>
      </c>
      <c r="C277" s="361" t="s">
        <v>2528</v>
      </c>
      <c r="D277" s="373"/>
      <c r="E277" s="387">
        <f t="shared" si="8"/>
        <v>0</v>
      </c>
      <c r="F277" s="387">
        <f>+VLOOKUP(B277,'[1]Alimentazione CE Costi'!$H$1:$N$981,7,FALSE)</f>
        <v>0</v>
      </c>
      <c r="G277" s="387"/>
      <c r="H277" s="387">
        <f t="shared" si="9"/>
        <v>0</v>
      </c>
      <c r="I277" s="387">
        <v>0</v>
      </c>
      <c r="J277" s="387"/>
    </row>
    <row r="278" spans="1:10">
      <c r="A278" s="371" t="s">
        <v>1971</v>
      </c>
      <c r="B278" s="357" t="s">
        <v>640</v>
      </c>
      <c r="C278" s="357" t="s">
        <v>1482</v>
      </c>
      <c r="D278" s="372"/>
      <c r="E278" s="384"/>
      <c r="F278" s="384"/>
      <c r="G278" s="384"/>
      <c r="H278" s="384"/>
      <c r="I278" s="384"/>
      <c r="J278" s="384"/>
    </row>
    <row r="279" spans="1:10" ht="24">
      <c r="A279" s="360" t="s">
        <v>1974</v>
      </c>
      <c r="B279" s="360" t="s">
        <v>2529</v>
      </c>
      <c r="C279" s="361" t="s">
        <v>2530</v>
      </c>
      <c r="D279" s="373"/>
      <c r="E279" s="387">
        <f t="shared" si="8"/>
        <v>0</v>
      </c>
      <c r="F279" s="387">
        <f>+VLOOKUP(B279,'[1]Alimentazione CE Costi'!$H$1:$N$981,7,FALSE)</f>
        <v>0</v>
      </c>
      <c r="G279" s="387"/>
      <c r="H279" s="387">
        <f t="shared" si="9"/>
        <v>0</v>
      </c>
      <c r="I279" s="387">
        <v>0</v>
      </c>
      <c r="J279" s="387"/>
    </row>
    <row r="280" spans="1:10">
      <c r="A280" s="371" t="s">
        <v>1971</v>
      </c>
      <c r="B280" s="357" t="s">
        <v>641</v>
      </c>
      <c r="C280" s="357" t="s">
        <v>1483</v>
      </c>
      <c r="D280" s="372"/>
      <c r="E280" s="384"/>
      <c r="F280" s="384"/>
      <c r="G280" s="384"/>
      <c r="H280" s="384"/>
      <c r="I280" s="384"/>
      <c r="J280" s="384"/>
    </row>
    <row r="281" spans="1:10">
      <c r="A281" s="360">
        <v>7</v>
      </c>
      <c r="B281" s="360">
        <v>305100450409000</v>
      </c>
      <c r="C281" s="361" t="s">
        <v>3614</v>
      </c>
      <c r="D281" s="373"/>
      <c r="E281" s="387">
        <f t="shared" si="8"/>
        <v>0</v>
      </c>
      <c r="F281" s="387"/>
      <c r="G281" s="387"/>
      <c r="H281" s="387">
        <f t="shared" si="9"/>
        <v>0</v>
      </c>
      <c r="I281" s="387">
        <v>0</v>
      </c>
      <c r="J281" s="387"/>
    </row>
    <row r="282" spans="1:10">
      <c r="A282" s="371" t="s">
        <v>1971</v>
      </c>
      <c r="B282" s="357" t="s">
        <v>642</v>
      </c>
      <c r="C282" s="357" t="s">
        <v>1484</v>
      </c>
      <c r="D282" s="372"/>
      <c r="E282" s="384"/>
      <c r="F282" s="384"/>
      <c r="G282" s="384"/>
      <c r="H282" s="384"/>
      <c r="I282" s="384"/>
      <c r="J282" s="384"/>
    </row>
    <row r="283" spans="1:10" ht="24">
      <c r="A283" s="360" t="s">
        <v>1974</v>
      </c>
      <c r="B283" s="360" t="s">
        <v>2531</v>
      </c>
      <c r="C283" s="361" t="s">
        <v>2532</v>
      </c>
      <c r="D283" s="373"/>
      <c r="E283" s="387">
        <f t="shared" si="8"/>
        <v>0</v>
      </c>
      <c r="F283" s="387">
        <f>+VLOOKUP(B283,'[1]Alimentazione CE Costi'!$H$1:$N$981,7,FALSE)</f>
        <v>0</v>
      </c>
      <c r="G283" s="387"/>
      <c r="H283" s="387">
        <f t="shared" si="9"/>
        <v>0</v>
      </c>
      <c r="I283" s="387">
        <v>0</v>
      </c>
      <c r="J283" s="387"/>
    </row>
    <row r="284" spans="1:10" ht="25.5">
      <c r="A284" s="371" t="s">
        <v>1971</v>
      </c>
      <c r="B284" s="357" t="s">
        <v>643</v>
      </c>
      <c r="C284" s="357" t="s">
        <v>1485</v>
      </c>
      <c r="D284" s="372"/>
      <c r="E284" s="384"/>
      <c r="F284" s="384"/>
      <c r="G284" s="384"/>
      <c r="H284" s="384"/>
      <c r="I284" s="384"/>
      <c r="J284" s="384"/>
    </row>
    <row r="285" spans="1:10" ht="36">
      <c r="A285" s="360" t="s">
        <v>1974</v>
      </c>
      <c r="B285" s="360" t="s">
        <v>2533</v>
      </c>
      <c r="C285" s="361" t="s">
        <v>2534</v>
      </c>
      <c r="D285" s="373"/>
      <c r="E285" s="387">
        <f t="shared" si="8"/>
        <v>0</v>
      </c>
      <c r="F285" s="387">
        <f>+VLOOKUP(B285,'[1]Alimentazione CE Costi'!$H$1:$N$981,7,FALSE)</f>
        <v>0</v>
      </c>
      <c r="G285" s="387"/>
      <c r="H285" s="387">
        <f t="shared" si="9"/>
        <v>0</v>
      </c>
      <c r="I285" s="387">
        <v>0</v>
      </c>
      <c r="J285" s="387"/>
    </row>
    <row r="286" spans="1:10">
      <c r="A286" s="371" t="s">
        <v>1969</v>
      </c>
      <c r="B286" s="357" t="s">
        <v>644</v>
      </c>
      <c r="C286" s="357" t="s">
        <v>2535</v>
      </c>
      <c r="D286" s="372"/>
      <c r="E286" s="384"/>
      <c r="F286" s="384"/>
      <c r="G286" s="384"/>
      <c r="H286" s="384"/>
      <c r="I286" s="384"/>
      <c r="J286" s="384"/>
    </row>
    <row r="287" spans="1:10" ht="25.5">
      <c r="A287" s="371" t="s">
        <v>1971</v>
      </c>
      <c r="B287" s="357" t="s">
        <v>645</v>
      </c>
      <c r="C287" s="357" t="s">
        <v>1487</v>
      </c>
      <c r="D287" s="372" t="s">
        <v>1248</v>
      </c>
      <c r="E287" s="384"/>
      <c r="F287" s="384"/>
      <c r="G287" s="384"/>
      <c r="H287" s="384"/>
      <c r="I287" s="384"/>
      <c r="J287" s="384"/>
    </row>
    <row r="288" spans="1:10" ht="24">
      <c r="A288" s="360" t="s">
        <v>1974</v>
      </c>
      <c r="B288" s="360" t="s">
        <v>2536</v>
      </c>
      <c r="C288" s="361" t="s">
        <v>2537</v>
      </c>
      <c r="D288" s="373" t="s">
        <v>1248</v>
      </c>
      <c r="E288" s="387">
        <f t="shared" si="8"/>
        <v>0</v>
      </c>
      <c r="F288" s="387">
        <f>+VLOOKUP(B288,'[1]Alimentazione CE Costi'!$H$1:$N$981,7,FALSE)</f>
        <v>0</v>
      </c>
      <c r="G288" s="387"/>
      <c r="H288" s="387">
        <f t="shared" si="9"/>
        <v>0</v>
      </c>
      <c r="I288" s="387">
        <v>0</v>
      </c>
      <c r="J288" s="387"/>
    </row>
    <row r="289" spans="1:10">
      <c r="A289" s="371" t="s">
        <v>1971</v>
      </c>
      <c r="B289" s="357" t="s">
        <v>646</v>
      </c>
      <c r="C289" s="357" t="s">
        <v>1488</v>
      </c>
      <c r="D289" s="372"/>
      <c r="E289" s="384"/>
      <c r="F289" s="384"/>
      <c r="G289" s="384"/>
      <c r="H289" s="384"/>
      <c r="I289" s="384"/>
      <c r="J289" s="384"/>
    </row>
    <row r="290" spans="1:10" ht="24">
      <c r="A290" s="360" t="s">
        <v>1974</v>
      </c>
      <c r="B290" s="360" t="s">
        <v>2538</v>
      </c>
      <c r="C290" s="361" t="s">
        <v>2539</v>
      </c>
      <c r="D290" s="373"/>
      <c r="E290" s="387">
        <f t="shared" si="8"/>
        <v>0</v>
      </c>
      <c r="F290" s="387">
        <f>+VLOOKUP(B290,'[1]Alimentazione CE Costi'!$H$1:$N$981,7,FALSE)</f>
        <v>0</v>
      </c>
      <c r="G290" s="387"/>
      <c r="H290" s="387">
        <f t="shared" si="9"/>
        <v>0</v>
      </c>
      <c r="I290" s="387">
        <v>0</v>
      </c>
      <c r="J290" s="387"/>
    </row>
    <row r="291" spans="1:10">
      <c r="A291" s="371" t="s">
        <v>1971</v>
      </c>
      <c r="B291" s="357" t="s">
        <v>647</v>
      </c>
      <c r="C291" s="357" t="s">
        <v>1489</v>
      </c>
      <c r="D291" s="372"/>
      <c r="E291" s="384"/>
      <c r="F291" s="384"/>
      <c r="G291" s="384"/>
      <c r="H291" s="384"/>
      <c r="I291" s="384"/>
      <c r="J291" s="384"/>
    </row>
    <row r="292" spans="1:10">
      <c r="A292" s="360" t="s">
        <v>1974</v>
      </c>
      <c r="B292" s="360" t="s">
        <v>2540</v>
      </c>
      <c r="C292" s="361" t="s">
        <v>2541</v>
      </c>
      <c r="D292" s="373"/>
      <c r="E292" s="387">
        <f t="shared" si="8"/>
        <v>0</v>
      </c>
      <c r="F292" s="387">
        <f>+VLOOKUP(B292,'[1]Alimentazione CE Costi'!$H$1:$N$981,7,FALSE)</f>
        <v>0</v>
      </c>
      <c r="G292" s="387"/>
      <c r="H292" s="387">
        <f t="shared" si="9"/>
        <v>0</v>
      </c>
      <c r="I292" s="387">
        <v>0</v>
      </c>
      <c r="J292" s="387"/>
    </row>
    <row r="293" spans="1:10">
      <c r="A293" s="371" t="s">
        <v>1971</v>
      </c>
      <c r="B293" s="357" t="s">
        <v>648</v>
      </c>
      <c r="C293" s="357" t="s">
        <v>1490</v>
      </c>
      <c r="D293" s="372"/>
      <c r="E293" s="384"/>
      <c r="F293" s="384"/>
      <c r="G293" s="384"/>
      <c r="H293" s="384"/>
      <c r="I293" s="384"/>
      <c r="J293" s="384"/>
    </row>
    <row r="294" spans="1:10">
      <c r="A294" s="360" t="s">
        <v>1974</v>
      </c>
      <c r="B294" s="360" t="s">
        <v>2542</v>
      </c>
      <c r="C294" s="361" t="s">
        <v>2543</v>
      </c>
      <c r="D294" s="373"/>
      <c r="E294" s="387">
        <f t="shared" si="8"/>
        <v>0</v>
      </c>
      <c r="F294" s="387">
        <f>+VLOOKUP(B294,'[1]Alimentazione CE Costi'!$H$1:$N$981,7,FALSE)</f>
        <v>0</v>
      </c>
      <c r="G294" s="387"/>
      <c r="H294" s="387">
        <f t="shared" si="9"/>
        <v>0</v>
      </c>
      <c r="I294" s="387">
        <v>0</v>
      </c>
      <c r="J294" s="387"/>
    </row>
    <row r="295" spans="1:10" ht="25.5">
      <c r="A295" s="371" t="s">
        <v>1971</v>
      </c>
      <c r="B295" s="357" t="s">
        <v>649</v>
      </c>
      <c r="C295" s="357" t="s">
        <v>1491</v>
      </c>
      <c r="D295" s="372"/>
      <c r="E295" s="384"/>
      <c r="F295" s="384"/>
      <c r="G295" s="384"/>
      <c r="H295" s="384"/>
      <c r="I295" s="384"/>
      <c r="J295" s="384"/>
    </row>
    <row r="296" spans="1:10" ht="24">
      <c r="A296" s="360" t="s">
        <v>1974</v>
      </c>
      <c r="B296" s="360" t="s">
        <v>2544</v>
      </c>
      <c r="C296" s="361" t="s">
        <v>2545</v>
      </c>
      <c r="D296" s="373"/>
      <c r="E296" s="387">
        <f t="shared" si="8"/>
        <v>0</v>
      </c>
      <c r="F296" s="387">
        <f>+VLOOKUP(B296,'[1]Alimentazione CE Costi'!$H$1:$N$981,7,FALSE)</f>
        <v>0</v>
      </c>
      <c r="G296" s="387"/>
      <c r="H296" s="387">
        <f t="shared" si="9"/>
        <v>0</v>
      </c>
      <c r="I296" s="387">
        <v>0</v>
      </c>
      <c r="J296" s="387"/>
    </row>
    <row r="297" spans="1:10">
      <c r="A297" s="371" t="s">
        <v>1969</v>
      </c>
      <c r="B297" s="357" t="s">
        <v>650</v>
      </c>
      <c r="C297" s="357" t="s">
        <v>2546</v>
      </c>
      <c r="D297" s="372"/>
      <c r="E297" s="384"/>
      <c r="F297" s="384"/>
      <c r="G297" s="384"/>
      <c r="H297" s="384"/>
      <c r="I297" s="384"/>
      <c r="J297" s="384"/>
    </row>
    <row r="298" spans="1:10" ht="25.5">
      <c r="A298" s="371" t="s">
        <v>1971</v>
      </c>
      <c r="B298" s="357" t="s">
        <v>651</v>
      </c>
      <c r="C298" s="357" t="s">
        <v>1493</v>
      </c>
      <c r="D298" s="372" t="s">
        <v>1248</v>
      </c>
      <c r="E298" s="384"/>
      <c r="F298" s="384"/>
      <c r="G298" s="384"/>
      <c r="H298" s="384"/>
      <c r="I298" s="384"/>
      <c r="J298" s="384"/>
    </row>
    <row r="299" spans="1:10" ht="24">
      <c r="A299" s="360" t="s">
        <v>1974</v>
      </c>
      <c r="B299" s="360" t="s">
        <v>2547</v>
      </c>
      <c r="C299" s="361" t="s">
        <v>2548</v>
      </c>
      <c r="D299" s="373" t="s">
        <v>1248</v>
      </c>
      <c r="E299" s="387">
        <f t="shared" si="8"/>
        <v>0</v>
      </c>
      <c r="F299" s="387">
        <f>+VLOOKUP(B299,'[1]Alimentazione CE Costi'!$H$1:$N$981,7,FALSE)</f>
        <v>0</v>
      </c>
      <c r="G299" s="387"/>
      <c r="H299" s="387">
        <f t="shared" si="9"/>
        <v>0</v>
      </c>
      <c r="I299" s="387">
        <v>0</v>
      </c>
      <c r="J299" s="387"/>
    </row>
    <row r="300" spans="1:10">
      <c r="A300" s="371" t="s">
        <v>1971</v>
      </c>
      <c r="B300" s="357" t="s">
        <v>652</v>
      </c>
      <c r="C300" s="357" t="s">
        <v>1494</v>
      </c>
      <c r="D300" s="372"/>
      <c r="E300" s="384"/>
      <c r="F300" s="384"/>
      <c r="G300" s="384"/>
      <c r="H300" s="384"/>
      <c r="I300" s="384"/>
      <c r="J300" s="384"/>
    </row>
    <row r="301" spans="1:10" ht="24">
      <c r="A301" s="360" t="s">
        <v>1974</v>
      </c>
      <c r="B301" s="360" t="s">
        <v>2549</v>
      </c>
      <c r="C301" s="361" t="s">
        <v>2550</v>
      </c>
      <c r="D301" s="373"/>
      <c r="E301" s="387">
        <f t="shared" si="8"/>
        <v>0</v>
      </c>
      <c r="F301" s="387">
        <f>+VLOOKUP(B301,'[1]Alimentazione CE Costi'!$H$1:$N$981,7,FALSE)</f>
        <v>0</v>
      </c>
      <c r="G301" s="387"/>
      <c r="H301" s="387">
        <f t="shared" si="9"/>
        <v>0</v>
      </c>
      <c r="I301" s="387">
        <v>0</v>
      </c>
      <c r="J301" s="387"/>
    </row>
    <row r="302" spans="1:10">
      <c r="A302" s="371" t="s">
        <v>1971</v>
      </c>
      <c r="B302" s="357" t="s">
        <v>653</v>
      </c>
      <c r="C302" s="357" t="s">
        <v>1495</v>
      </c>
      <c r="D302" s="372"/>
      <c r="E302" s="384"/>
      <c r="F302" s="384"/>
      <c r="G302" s="384"/>
      <c r="H302" s="384"/>
      <c r="I302" s="384"/>
      <c r="J302" s="384"/>
    </row>
    <row r="303" spans="1:10">
      <c r="A303" s="360" t="s">
        <v>1974</v>
      </c>
      <c r="B303" s="360" t="s">
        <v>2551</v>
      </c>
      <c r="C303" s="361" t="s">
        <v>2552</v>
      </c>
      <c r="D303" s="373"/>
      <c r="E303" s="387">
        <f t="shared" si="8"/>
        <v>0</v>
      </c>
      <c r="F303" s="387">
        <f>+VLOOKUP(B303,'[1]Alimentazione CE Costi'!$H$1:$N$981,7,FALSE)</f>
        <v>0</v>
      </c>
      <c r="G303" s="387"/>
      <c r="H303" s="387">
        <f t="shared" si="9"/>
        <v>0</v>
      </c>
      <c r="I303" s="387">
        <v>0</v>
      </c>
      <c r="J303" s="387"/>
    </row>
    <row r="304" spans="1:10">
      <c r="A304" s="371" t="s">
        <v>1971</v>
      </c>
      <c r="B304" s="357" t="s">
        <v>654</v>
      </c>
      <c r="C304" s="357" t="s">
        <v>1496</v>
      </c>
      <c r="D304" s="372"/>
      <c r="E304" s="384"/>
      <c r="F304" s="384"/>
      <c r="G304" s="384"/>
      <c r="H304" s="384"/>
      <c r="I304" s="384"/>
      <c r="J304" s="384"/>
    </row>
    <row r="305" spans="1:11">
      <c r="A305" s="360">
        <v>7</v>
      </c>
      <c r="B305" s="360" t="s">
        <v>2553</v>
      </c>
      <c r="C305" s="361" t="s">
        <v>655</v>
      </c>
      <c r="D305" s="373"/>
      <c r="E305" s="387">
        <f t="shared" si="8"/>
        <v>0</v>
      </c>
      <c r="F305" s="387">
        <f>+VLOOKUP(B305,'[1]Alimentazione CE Costi'!$H$1:$N$981,7,FALSE)</f>
        <v>0</v>
      </c>
      <c r="G305" s="387"/>
      <c r="H305" s="387">
        <f t="shared" si="9"/>
        <v>0</v>
      </c>
      <c r="I305" s="387">
        <v>0</v>
      </c>
      <c r="J305" s="387"/>
    </row>
    <row r="306" spans="1:11">
      <c r="A306" s="360">
        <v>7</v>
      </c>
      <c r="B306" s="360" t="s">
        <v>2554</v>
      </c>
      <c r="C306" s="361" t="s">
        <v>656</v>
      </c>
      <c r="D306" s="373"/>
      <c r="E306" s="387">
        <f t="shared" si="8"/>
        <v>0</v>
      </c>
      <c r="F306" s="387">
        <f>+VLOOKUP(B306,'[1]Alimentazione CE Costi'!$H$1:$N$981,7,FALSE)</f>
        <v>0</v>
      </c>
      <c r="G306" s="387"/>
      <c r="H306" s="387">
        <f t="shared" si="9"/>
        <v>0</v>
      </c>
      <c r="I306" s="387">
        <v>0</v>
      </c>
      <c r="J306" s="387"/>
    </row>
    <row r="307" spans="1:11">
      <c r="A307" s="360">
        <v>7</v>
      </c>
      <c r="B307" s="360" t="s">
        <v>2555</v>
      </c>
      <c r="C307" s="361" t="s">
        <v>657</v>
      </c>
      <c r="D307" s="373"/>
      <c r="E307" s="387">
        <f t="shared" si="8"/>
        <v>0</v>
      </c>
      <c r="F307" s="387">
        <f>+VLOOKUP(B307,'[1]Alimentazione CE Costi'!$H$1:$N$981,7,FALSE)</f>
        <v>0</v>
      </c>
      <c r="G307" s="387"/>
      <c r="H307" s="387">
        <f t="shared" si="9"/>
        <v>0</v>
      </c>
      <c r="I307" s="387">
        <v>0</v>
      </c>
      <c r="J307" s="387"/>
    </row>
    <row r="308" spans="1:11">
      <c r="A308" s="360">
        <v>7</v>
      </c>
      <c r="B308" s="360" t="s">
        <v>2556</v>
      </c>
      <c r="C308" s="361" t="s">
        <v>658</v>
      </c>
      <c r="D308" s="373"/>
      <c r="E308" s="387">
        <f t="shared" si="8"/>
        <v>0</v>
      </c>
      <c r="F308" s="387">
        <f>+VLOOKUP(B308,'[1]Alimentazione CE Costi'!$H$1:$N$981,7,FALSE)</f>
        <v>0</v>
      </c>
      <c r="G308" s="387"/>
      <c r="H308" s="387">
        <f t="shared" si="9"/>
        <v>0</v>
      </c>
      <c r="I308" s="387">
        <v>0</v>
      </c>
      <c r="J308" s="387"/>
    </row>
    <row r="309" spans="1:11" ht="25.5">
      <c r="A309" s="371" t="s">
        <v>1969</v>
      </c>
      <c r="B309" s="357" t="s">
        <v>659</v>
      </c>
      <c r="C309" s="357" t="s">
        <v>2557</v>
      </c>
      <c r="D309" s="372"/>
      <c r="E309" s="384"/>
      <c r="F309" s="384"/>
      <c r="G309" s="384"/>
      <c r="H309" s="384"/>
      <c r="I309" s="384"/>
      <c r="J309" s="384"/>
    </row>
    <row r="310" spans="1:11" s="258" customFormat="1" ht="25.5">
      <c r="A310" s="371" t="s">
        <v>1971</v>
      </c>
      <c r="B310" s="357" t="s">
        <v>660</v>
      </c>
      <c r="C310" s="357" t="s">
        <v>1498</v>
      </c>
      <c r="D310" s="372"/>
      <c r="E310" s="384"/>
      <c r="F310" s="384"/>
      <c r="G310" s="384"/>
      <c r="H310" s="384"/>
      <c r="I310" s="384"/>
      <c r="J310" s="384"/>
      <c r="K310"/>
    </row>
    <row r="311" spans="1:11">
      <c r="A311" s="371" t="s">
        <v>1974</v>
      </c>
      <c r="B311" s="357" t="s">
        <v>662</v>
      </c>
      <c r="C311" s="357" t="s">
        <v>2558</v>
      </c>
      <c r="D311" s="372" t="s">
        <v>1248</v>
      </c>
      <c r="E311" s="384"/>
      <c r="F311" s="384"/>
      <c r="G311" s="384"/>
      <c r="H311" s="384"/>
      <c r="I311" s="384"/>
      <c r="J311" s="384"/>
    </row>
    <row r="312" spans="1:11">
      <c r="A312" s="360" t="s">
        <v>2090</v>
      </c>
      <c r="B312" s="360" t="s">
        <v>2559</v>
      </c>
      <c r="C312" s="361" t="s">
        <v>661</v>
      </c>
      <c r="D312" s="373" t="s">
        <v>1248</v>
      </c>
      <c r="E312" s="387">
        <f t="shared" si="8"/>
        <v>0</v>
      </c>
      <c r="F312" s="387">
        <f>+VLOOKUP(B312,'[1]Alimentazione CE Costi'!$H$1:$N$981,7,FALSE)</f>
        <v>0</v>
      </c>
      <c r="G312" s="387"/>
      <c r="H312" s="387">
        <f t="shared" si="9"/>
        <v>0</v>
      </c>
      <c r="I312" s="387">
        <v>0</v>
      </c>
      <c r="J312" s="387"/>
    </row>
    <row r="313" spans="1:11" ht="25.5">
      <c r="A313" s="371" t="s">
        <v>1974</v>
      </c>
      <c r="B313" s="357" t="s">
        <v>663</v>
      </c>
      <c r="C313" s="357" t="s">
        <v>1500</v>
      </c>
      <c r="D313" s="372" t="s">
        <v>1248</v>
      </c>
      <c r="E313" s="384"/>
      <c r="F313" s="384"/>
      <c r="G313" s="384"/>
      <c r="H313" s="384"/>
      <c r="I313" s="384"/>
      <c r="J313" s="384"/>
    </row>
    <row r="314" spans="1:11">
      <c r="A314" s="360" t="s">
        <v>2090</v>
      </c>
      <c r="B314" s="360" t="s">
        <v>2560</v>
      </c>
      <c r="C314" s="361" t="s">
        <v>2561</v>
      </c>
      <c r="D314" s="373" t="s">
        <v>1248</v>
      </c>
      <c r="E314" s="387">
        <f t="shared" si="8"/>
        <v>0</v>
      </c>
      <c r="F314" s="387">
        <f>+VLOOKUP(B314,'[1]Alimentazione CE Costi'!$H$1:$N$981,7,FALSE)</f>
        <v>0</v>
      </c>
      <c r="G314" s="387"/>
      <c r="H314" s="387">
        <f t="shared" si="9"/>
        <v>0</v>
      </c>
      <c r="I314" s="387">
        <v>0</v>
      </c>
      <c r="J314" s="387"/>
    </row>
    <row r="315" spans="1:11" ht="25.5">
      <c r="A315" s="371" t="s">
        <v>1971</v>
      </c>
      <c r="B315" s="357" t="s">
        <v>664</v>
      </c>
      <c r="C315" s="357" t="s">
        <v>1501</v>
      </c>
      <c r="D315" s="372"/>
      <c r="E315" s="384"/>
      <c r="F315" s="384"/>
      <c r="G315" s="384"/>
      <c r="H315" s="384"/>
      <c r="I315" s="384"/>
      <c r="J315" s="384"/>
    </row>
    <row r="316" spans="1:11">
      <c r="A316" s="360">
        <v>7</v>
      </c>
      <c r="B316" s="360" t="s">
        <v>2562</v>
      </c>
      <c r="C316" s="361" t="s">
        <v>2563</v>
      </c>
      <c r="D316" s="373"/>
      <c r="E316" s="387">
        <f t="shared" si="8"/>
        <v>0</v>
      </c>
      <c r="F316" s="387">
        <f>+VLOOKUP(B316,'[1]Alimentazione CE Costi'!$H$1:$N$981,7,FALSE)</f>
        <v>0</v>
      </c>
      <c r="G316" s="387"/>
      <c r="H316" s="387">
        <f t="shared" si="9"/>
        <v>0</v>
      </c>
      <c r="I316" s="387">
        <v>0</v>
      </c>
      <c r="J316" s="387"/>
    </row>
    <row r="317" spans="1:11" ht="24">
      <c r="A317" s="360">
        <v>7</v>
      </c>
      <c r="B317" s="360" t="s">
        <v>2564</v>
      </c>
      <c r="C317" s="361" t="s">
        <v>2565</v>
      </c>
      <c r="D317" s="373"/>
      <c r="E317" s="387">
        <f t="shared" si="8"/>
        <v>0</v>
      </c>
      <c r="F317" s="387">
        <f>+VLOOKUP(B317,'[1]Alimentazione CE Costi'!$H$1:$N$981,7,FALSE)</f>
        <v>0</v>
      </c>
      <c r="G317" s="387"/>
      <c r="H317" s="387">
        <f t="shared" si="9"/>
        <v>0</v>
      </c>
      <c r="I317" s="387">
        <v>0</v>
      </c>
      <c r="J317" s="387"/>
    </row>
    <row r="318" spans="1:11" ht="24">
      <c r="A318" s="360">
        <v>7</v>
      </c>
      <c r="B318" s="360" t="s">
        <v>2566</v>
      </c>
      <c r="C318" s="361" t="s">
        <v>2567</v>
      </c>
      <c r="D318" s="373"/>
      <c r="E318" s="387">
        <f t="shared" si="8"/>
        <v>0</v>
      </c>
      <c r="F318" s="387">
        <f>+VLOOKUP(B318,'[1]Alimentazione CE Costi'!$H$1:$N$981,7,FALSE)</f>
        <v>0</v>
      </c>
      <c r="G318" s="387"/>
      <c r="H318" s="387">
        <f t="shared" si="9"/>
        <v>0</v>
      </c>
      <c r="I318" s="387">
        <v>0</v>
      </c>
      <c r="J318" s="387"/>
    </row>
    <row r="319" spans="1:11" ht="24">
      <c r="A319" s="360">
        <v>7</v>
      </c>
      <c r="B319" s="360" t="s">
        <v>2568</v>
      </c>
      <c r="C319" s="361" t="s">
        <v>668</v>
      </c>
      <c r="D319" s="373"/>
      <c r="E319" s="387">
        <f t="shared" si="8"/>
        <v>0</v>
      </c>
      <c r="F319" s="387">
        <f>+VLOOKUP(B319,'[1]Alimentazione CE Costi'!$H$1:$N$981,7,FALSE)</f>
        <v>0</v>
      </c>
      <c r="G319" s="387"/>
      <c r="H319" s="387">
        <f t="shared" si="9"/>
        <v>0</v>
      </c>
      <c r="I319" s="387">
        <v>0</v>
      </c>
      <c r="J319" s="387"/>
    </row>
    <row r="320" spans="1:11" ht="38.25">
      <c r="A320" s="371" t="s">
        <v>1971</v>
      </c>
      <c r="B320" s="357" t="s">
        <v>669</v>
      </c>
      <c r="C320" s="357" t="s">
        <v>1502</v>
      </c>
      <c r="D320" s="372"/>
      <c r="E320" s="384"/>
      <c r="F320" s="384"/>
      <c r="G320" s="384"/>
      <c r="H320" s="384"/>
      <c r="I320" s="384"/>
      <c r="J320" s="384"/>
    </row>
    <row r="321" spans="1:10" ht="36">
      <c r="A321" s="360" t="s">
        <v>1974</v>
      </c>
      <c r="B321" s="360" t="s">
        <v>2569</v>
      </c>
      <c r="C321" s="361" t="s">
        <v>2570</v>
      </c>
      <c r="D321" s="373"/>
      <c r="E321" s="387">
        <f t="shared" si="8"/>
        <v>0</v>
      </c>
      <c r="F321" s="387">
        <f>+VLOOKUP(B321,'[1]Alimentazione CE Costi'!$H$1:$N$981,7,FALSE)</f>
        <v>0</v>
      </c>
      <c r="G321" s="387"/>
      <c r="H321" s="387">
        <f t="shared" si="9"/>
        <v>0</v>
      </c>
      <c r="I321" s="387">
        <v>0</v>
      </c>
      <c r="J321" s="387"/>
    </row>
    <row r="322" spans="1:10" ht="25.5">
      <c r="A322" s="371" t="s">
        <v>1971</v>
      </c>
      <c r="B322" s="357" t="s">
        <v>670</v>
      </c>
      <c r="C322" s="357" t="s">
        <v>1503</v>
      </c>
      <c r="D322" s="372"/>
      <c r="E322" s="384"/>
      <c r="F322" s="384"/>
      <c r="G322" s="384"/>
      <c r="H322" s="384"/>
      <c r="I322" s="384"/>
      <c r="J322" s="384"/>
    </row>
    <row r="323" spans="1:10" ht="36">
      <c r="A323" s="360" t="s">
        <v>1974</v>
      </c>
      <c r="B323" s="360" t="s">
        <v>2571</v>
      </c>
      <c r="C323" s="361" t="s">
        <v>2572</v>
      </c>
      <c r="D323" s="373"/>
      <c r="E323" s="387">
        <f t="shared" si="8"/>
        <v>0</v>
      </c>
      <c r="F323" s="387">
        <f>+VLOOKUP(B323,'[1]Alimentazione CE Costi'!$H$1:$N$981,7,FALSE)</f>
        <v>0</v>
      </c>
      <c r="G323" s="387"/>
      <c r="H323" s="387">
        <f t="shared" si="9"/>
        <v>0</v>
      </c>
      <c r="I323" s="387">
        <v>0</v>
      </c>
      <c r="J323" s="387"/>
    </row>
    <row r="324" spans="1:10" ht="24">
      <c r="A324" s="374">
        <v>7</v>
      </c>
      <c r="B324" s="375" t="s">
        <v>2573</v>
      </c>
      <c r="C324" s="376" t="s">
        <v>567</v>
      </c>
      <c r="D324" s="377"/>
      <c r="E324" s="388">
        <f t="shared" si="8"/>
        <v>0</v>
      </c>
      <c r="F324" s="388">
        <f>+VLOOKUP(B324,'[1]Alimentazione CE Costi'!$H$1:$N$981,7,FALSE)</f>
        <v>0</v>
      </c>
      <c r="G324" s="388"/>
      <c r="H324" s="388">
        <f t="shared" si="9"/>
        <v>0</v>
      </c>
      <c r="I324" s="388">
        <v>0</v>
      </c>
      <c r="J324" s="387"/>
    </row>
    <row r="325" spans="1:10" ht="24">
      <c r="A325" s="374">
        <v>7</v>
      </c>
      <c r="B325" s="374" t="s">
        <v>2574</v>
      </c>
      <c r="C325" s="376" t="s">
        <v>618</v>
      </c>
      <c r="D325" s="377"/>
      <c r="E325" s="388">
        <f t="shared" si="8"/>
        <v>0</v>
      </c>
      <c r="F325" s="388">
        <f>+VLOOKUP(B325,'[1]Alimentazione CE Costi'!$H$1:$N$981,7,FALSE)</f>
        <v>0</v>
      </c>
      <c r="G325" s="388"/>
      <c r="H325" s="388">
        <f t="shared" si="9"/>
        <v>0</v>
      </c>
      <c r="I325" s="388">
        <v>0</v>
      </c>
      <c r="J325" s="387"/>
    </row>
    <row r="326" spans="1:10">
      <c r="A326" s="371" t="s">
        <v>1971</v>
      </c>
      <c r="B326" s="357" t="s">
        <v>671</v>
      </c>
      <c r="C326" s="357" t="s">
        <v>1504</v>
      </c>
      <c r="D326" s="372"/>
      <c r="E326" s="384"/>
      <c r="F326" s="384"/>
      <c r="G326" s="384"/>
      <c r="H326" s="384"/>
      <c r="I326" s="384"/>
      <c r="J326" s="384"/>
    </row>
    <row r="327" spans="1:10">
      <c r="A327" s="360" t="s">
        <v>1974</v>
      </c>
      <c r="B327" s="360" t="s">
        <v>2575</v>
      </c>
      <c r="C327" s="361" t="s">
        <v>672</v>
      </c>
      <c r="D327" s="373"/>
      <c r="E327" s="387">
        <f t="shared" ref="E327:E389" si="10">+F327+G327</f>
        <v>0</v>
      </c>
      <c r="F327" s="387">
        <f>+VLOOKUP(B327,'[1]Alimentazione CE Costi'!$H$1:$N$981,7,FALSE)</f>
        <v>0</v>
      </c>
      <c r="G327" s="387"/>
      <c r="H327" s="387">
        <f t="shared" ref="H327:H389" si="11">+I327+J327</f>
        <v>0</v>
      </c>
      <c r="I327" s="387">
        <v>0</v>
      </c>
      <c r="J327" s="387"/>
    </row>
    <row r="328" spans="1:10">
      <c r="A328" s="360" t="s">
        <v>1974</v>
      </c>
      <c r="B328" s="360" t="s">
        <v>2576</v>
      </c>
      <c r="C328" s="361" t="s">
        <v>673</v>
      </c>
      <c r="D328" s="373"/>
      <c r="E328" s="387">
        <f t="shared" si="10"/>
        <v>0</v>
      </c>
      <c r="F328" s="387">
        <f>+VLOOKUP(B328,'[1]Alimentazione CE Costi'!$H$1:$N$981,7,FALSE)</f>
        <v>0</v>
      </c>
      <c r="G328" s="387"/>
      <c r="H328" s="387">
        <f t="shared" si="11"/>
        <v>0</v>
      </c>
      <c r="I328" s="387">
        <v>0</v>
      </c>
      <c r="J328" s="387"/>
    </row>
    <row r="329" spans="1:10">
      <c r="A329" s="360" t="s">
        <v>1974</v>
      </c>
      <c r="B329" s="360" t="s">
        <v>2577</v>
      </c>
      <c r="C329" s="361" t="s">
        <v>665</v>
      </c>
      <c r="D329" s="373"/>
      <c r="E329" s="387">
        <f t="shared" si="10"/>
        <v>0</v>
      </c>
      <c r="F329" s="387">
        <f>+VLOOKUP(B329,'[1]Alimentazione CE Costi'!$H$1:$N$981,7,FALSE)</f>
        <v>0</v>
      </c>
      <c r="G329" s="387"/>
      <c r="H329" s="387">
        <f t="shared" si="11"/>
        <v>0</v>
      </c>
      <c r="I329" s="387">
        <v>0</v>
      </c>
      <c r="J329" s="387"/>
    </row>
    <row r="330" spans="1:10" ht="24">
      <c r="A330" s="360" t="s">
        <v>1974</v>
      </c>
      <c r="B330" s="360" t="s">
        <v>2578</v>
      </c>
      <c r="C330" s="361" t="s">
        <v>666</v>
      </c>
      <c r="D330" s="373"/>
      <c r="E330" s="387">
        <f t="shared" si="10"/>
        <v>0</v>
      </c>
      <c r="F330" s="387">
        <f>+VLOOKUP(B330,'[1]Alimentazione CE Costi'!$H$1:$N$981,7,FALSE)</f>
        <v>0</v>
      </c>
      <c r="G330" s="387"/>
      <c r="H330" s="387">
        <f t="shared" si="11"/>
        <v>0</v>
      </c>
      <c r="I330" s="387">
        <v>0</v>
      </c>
      <c r="J330" s="387"/>
    </row>
    <row r="331" spans="1:10">
      <c r="A331" s="360" t="s">
        <v>1974</v>
      </c>
      <c r="B331" s="360" t="s">
        <v>2579</v>
      </c>
      <c r="C331" s="361" t="s">
        <v>667</v>
      </c>
      <c r="D331" s="373"/>
      <c r="E331" s="387">
        <f t="shared" si="10"/>
        <v>0</v>
      </c>
      <c r="F331" s="387">
        <f>+VLOOKUP(B331,'[1]Alimentazione CE Costi'!$H$1:$N$981,7,FALSE)</f>
        <v>0</v>
      </c>
      <c r="G331" s="387"/>
      <c r="H331" s="387">
        <f t="shared" si="11"/>
        <v>0</v>
      </c>
      <c r="I331" s="387">
        <v>0</v>
      </c>
      <c r="J331" s="387"/>
    </row>
    <row r="332" spans="1:10" ht="24">
      <c r="A332" s="360" t="s">
        <v>1974</v>
      </c>
      <c r="B332" s="360" t="s">
        <v>2580</v>
      </c>
      <c r="C332" s="361" t="s">
        <v>2581</v>
      </c>
      <c r="D332" s="373"/>
      <c r="E332" s="387">
        <f t="shared" si="10"/>
        <v>0</v>
      </c>
      <c r="F332" s="387">
        <f>+VLOOKUP(B332,'[1]Alimentazione CE Costi'!$H$1:$N$981,7,FALSE)</f>
        <v>0</v>
      </c>
      <c r="G332" s="387"/>
      <c r="H332" s="387">
        <f t="shared" si="11"/>
        <v>0</v>
      </c>
      <c r="I332" s="387">
        <v>0</v>
      </c>
      <c r="J332" s="387"/>
    </row>
    <row r="333" spans="1:10">
      <c r="A333" s="360" t="s">
        <v>1974</v>
      </c>
      <c r="B333" s="360" t="s">
        <v>2582</v>
      </c>
      <c r="C333" s="361" t="s">
        <v>674</v>
      </c>
      <c r="D333" s="373"/>
      <c r="E333" s="387">
        <f t="shared" si="10"/>
        <v>0</v>
      </c>
      <c r="F333" s="387">
        <f>+VLOOKUP(B333,'[1]Alimentazione CE Costi'!$H$1:$N$981,7,FALSE)</f>
        <v>0</v>
      </c>
      <c r="G333" s="387"/>
      <c r="H333" s="387">
        <f t="shared" si="11"/>
        <v>0</v>
      </c>
      <c r="I333" s="387">
        <v>0</v>
      </c>
      <c r="J333" s="387"/>
    </row>
    <row r="334" spans="1:10">
      <c r="A334" s="360" t="s">
        <v>1974</v>
      </c>
      <c r="B334" s="360" t="s">
        <v>2583</v>
      </c>
      <c r="C334" s="361" t="s">
        <v>675</v>
      </c>
      <c r="D334" s="373"/>
      <c r="E334" s="387">
        <f t="shared" si="10"/>
        <v>0</v>
      </c>
      <c r="F334" s="387">
        <f>+VLOOKUP(B334,'[1]Alimentazione CE Costi'!$H$1:$N$981,7,FALSE)</f>
        <v>0</v>
      </c>
      <c r="G334" s="387"/>
      <c r="H334" s="387">
        <f t="shared" si="11"/>
        <v>0</v>
      </c>
      <c r="I334" s="387">
        <v>0</v>
      </c>
      <c r="J334" s="387"/>
    </row>
    <row r="335" spans="1:10">
      <c r="A335" s="371" t="s">
        <v>1971</v>
      </c>
      <c r="B335" s="357" t="s">
        <v>676</v>
      </c>
      <c r="C335" s="357" t="s">
        <v>1505</v>
      </c>
      <c r="D335" s="372"/>
      <c r="E335" s="384"/>
      <c r="F335" s="384"/>
      <c r="G335" s="384"/>
      <c r="H335" s="384"/>
      <c r="I335" s="384"/>
      <c r="J335" s="384"/>
    </row>
    <row r="336" spans="1:10" ht="24">
      <c r="A336" s="360" t="s">
        <v>1974</v>
      </c>
      <c r="B336" s="360" t="s">
        <v>2584</v>
      </c>
      <c r="C336" s="361" t="s">
        <v>2585</v>
      </c>
      <c r="D336" s="373"/>
      <c r="E336" s="387">
        <f t="shared" si="10"/>
        <v>0</v>
      </c>
      <c r="F336" s="387">
        <f>+VLOOKUP(B336,'[1]Alimentazione CE Costi'!$H$1:$N$981,7,FALSE)</f>
        <v>0</v>
      </c>
      <c r="G336" s="387"/>
      <c r="H336" s="387">
        <f t="shared" si="11"/>
        <v>0</v>
      </c>
      <c r="I336" s="387">
        <v>0</v>
      </c>
      <c r="J336" s="387"/>
    </row>
    <row r="337" spans="1:10">
      <c r="A337" s="360" t="s">
        <v>1974</v>
      </c>
      <c r="B337" s="360" t="s">
        <v>2586</v>
      </c>
      <c r="C337" s="361" t="s">
        <v>677</v>
      </c>
      <c r="D337" s="373"/>
      <c r="E337" s="387">
        <f t="shared" si="10"/>
        <v>0</v>
      </c>
      <c r="F337" s="387">
        <f>+VLOOKUP(B337,'[1]Alimentazione CE Costi'!$H$1:$N$981,7,FALSE)</f>
        <v>0</v>
      </c>
      <c r="G337" s="387"/>
      <c r="H337" s="387">
        <f t="shared" si="11"/>
        <v>0</v>
      </c>
      <c r="I337" s="387">
        <v>0</v>
      </c>
      <c r="J337" s="387"/>
    </row>
    <row r="338" spans="1:10" ht="25.5">
      <c r="A338" s="371" t="s">
        <v>1969</v>
      </c>
      <c r="B338" s="357" t="s">
        <v>678</v>
      </c>
      <c r="C338" s="357" t="s">
        <v>2587</v>
      </c>
      <c r="D338" s="372"/>
      <c r="E338" s="384"/>
      <c r="F338" s="384"/>
      <c r="G338" s="384"/>
      <c r="H338" s="384"/>
      <c r="I338" s="384"/>
      <c r="J338" s="384"/>
    </row>
    <row r="339" spans="1:10" ht="25.5">
      <c r="A339" s="371" t="s">
        <v>1971</v>
      </c>
      <c r="B339" s="357" t="s">
        <v>680</v>
      </c>
      <c r="C339" s="357" t="s">
        <v>2588</v>
      </c>
      <c r="D339" s="372"/>
      <c r="E339" s="384"/>
      <c r="F339" s="384"/>
      <c r="G339" s="384"/>
      <c r="H339" s="384"/>
      <c r="I339" s="384"/>
      <c r="J339" s="384"/>
    </row>
    <row r="340" spans="1:10" ht="24">
      <c r="A340" s="360" t="s">
        <v>1974</v>
      </c>
      <c r="B340" s="360" t="s">
        <v>2589</v>
      </c>
      <c r="C340" s="361" t="s">
        <v>679</v>
      </c>
      <c r="D340" s="373"/>
      <c r="E340" s="387">
        <f t="shared" si="10"/>
        <v>0</v>
      </c>
      <c r="F340" s="387">
        <f>+VLOOKUP(B340,'[1]Alimentazione CE Costi'!$H$1:$N$981,7,FALSE)</f>
        <v>0</v>
      </c>
      <c r="G340" s="387"/>
      <c r="H340" s="387">
        <f t="shared" si="11"/>
        <v>0</v>
      </c>
      <c r="I340" s="387">
        <v>0</v>
      </c>
      <c r="J340" s="387"/>
    </row>
    <row r="341" spans="1:10" ht="25.5">
      <c r="A341" s="371" t="s">
        <v>1971</v>
      </c>
      <c r="B341" s="357" t="s">
        <v>682</v>
      </c>
      <c r="C341" s="357" t="s">
        <v>2590</v>
      </c>
      <c r="D341" s="372"/>
      <c r="E341" s="384"/>
      <c r="F341" s="384"/>
      <c r="G341" s="384"/>
      <c r="H341" s="384"/>
      <c r="I341" s="384"/>
      <c r="J341" s="384"/>
    </row>
    <row r="342" spans="1:10" ht="24">
      <c r="A342" s="360" t="s">
        <v>1974</v>
      </c>
      <c r="B342" s="360" t="s">
        <v>2591</v>
      </c>
      <c r="C342" s="361" t="s">
        <v>681</v>
      </c>
      <c r="D342" s="373"/>
      <c r="E342" s="387">
        <f t="shared" si="10"/>
        <v>0</v>
      </c>
      <c r="F342" s="387">
        <f>+VLOOKUP(B342,'[1]Alimentazione CE Costi'!$H$1:$N$981,7,FALSE)</f>
        <v>0</v>
      </c>
      <c r="G342" s="387"/>
      <c r="H342" s="387">
        <f t="shared" si="11"/>
        <v>0</v>
      </c>
      <c r="I342" s="387">
        <v>0</v>
      </c>
      <c r="J342" s="387"/>
    </row>
    <row r="343" spans="1:10" ht="25.5">
      <c r="A343" s="371" t="s">
        <v>1971</v>
      </c>
      <c r="B343" s="357" t="s">
        <v>684</v>
      </c>
      <c r="C343" s="357" t="s">
        <v>2592</v>
      </c>
      <c r="D343" s="372"/>
      <c r="E343" s="384"/>
      <c r="F343" s="384"/>
      <c r="G343" s="384"/>
      <c r="H343" s="384"/>
      <c r="I343" s="384"/>
      <c r="J343" s="384"/>
    </row>
    <row r="344" spans="1:10" ht="24">
      <c r="A344" s="360" t="s">
        <v>1974</v>
      </c>
      <c r="B344" s="360" t="s">
        <v>2593</v>
      </c>
      <c r="C344" s="361" t="s">
        <v>683</v>
      </c>
      <c r="D344" s="373"/>
      <c r="E344" s="387">
        <f t="shared" si="10"/>
        <v>0</v>
      </c>
      <c r="F344" s="387">
        <f>+VLOOKUP(B344,'[1]Alimentazione CE Costi'!$H$1:$N$981,7,FALSE)</f>
        <v>0</v>
      </c>
      <c r="G344" s="387"/>
      <c r="H344" s="387">
        <f t="shared" si="11"/>
        <v>0</v>
      </c>
      <c r="I344" s="387">
        <v>0</v>
      </c>
      <c r="J344" s="387"/>
    </row>
    <row r="345" spans="1:10" ht="38.25">
      <c r="A345" s="371" t="s">
        <v>1971</v>
      </c>
      <c r="B345" s="357" t="s">
        <v>685</v>
      </c>
      <c r="C345" s="357" t="s">
        <v>2594</v>
      </c>
      <c r="D345" s="372"/>
      <c r="E345" s="384"/>
      <c r="F345" s="384"/>
      <c r="G345" s="384"/>
      <c r="H345" s="384"/>
      <c r="I345" s="384"/>
      <c r="J345" s="384"/>
    </row>
    <row r="346" spans="1:10" ht="24">
      <c r="A346" s="360" t="s">
        <v>1974</v>
      </c>
      <c r="B346" s="360" t="s">
        <v>2595</v>
      </c>
      <c r="C346" s="361" t="s">
        <v>686</v>
      </c>
      <c r="D346" s="373"/>
      <c r="E346" s="387">
        <f t="shared" si="10"/>
        <v>0</v>
      </c>
      <c r="F346" s="387">
        <f>+VLOOKUP(B346,'[1]Alimentazione CE Costi'!$H$1:$N$981,7,FALSE)</f>
        <v>0</v>
      </c>
      <c r="G346" s="387"/>
      <c r="H346" s="387">
        <f t="shared" si="11"/>
        <v>0</v>
      </c>
      <c r="I346" s="387">
        <v>0</v>
      </c>
      <c r="J346" s="387"/>
    </row>
    <row r="347" spans="1:10" ht="24">
      <c r="A347" s="360" t="s">
        <v>1974</v>
      </c>
      <c r="B347" s="360" t="s">
        <v>2596</v>
      </c>
      <c r="C347" s="361" t="s">
        <v>687</v>
      </c>
      <c r="D347" s="373"/>
      <c r="E347" s="387">
        <f t="shared" si="10"/>
        <v>0</v>
      </c>
      <c r="F347" s="387">
        <f>+VLOOKUP(B347,'[1]Alimentazione CE Costi'!$H$1:$N$981,7,FALSE)</f>
        <v>0</v>
      </c>
      <c r="G347" s="387"/>
      <c r="H347" s="387">
        <f t="shared" si="11"/>
        <v>0</v>
      </c>
      <c r="I347" s="387">
        <v>0</v>
      </c>
      <c r="J347" s="387"/>
    </row>
    <row r="348" spans="1:10" ht="24">
      <c r="A348" s="360" t="s">
        <v>1974</v>
      </c>
      <c r="B348" s="360" t="s">
        <v>2597</v>
      </c>
      <c r="C348" s="361" t="s">
        <v>688</v>
      </c>
      <c r="D348" s="373"/>
      <c r="E348" s="387">
        <f t="shared" si="10"/>
        <v>0</v>
      </c>
      <c r="F348" s="387">
        <f>+VLOOKUP(B348,'[1]Alimentazione CE Costi'!$H$1:$N$981,7,FALSE)</f>
        <v>0</v>
      </c>
      <c r="G348" s="387"/>
      <c r="H348" s="387">
        <f t="shared" si="11"/>
        <v>0</v>
      </c>
      <c r="I348" s="387">
        <v>0</v>
      </c>
      <c r="J348" s="387"/>
    </row>
    <row r="349" spans="1:10" ht="36">
      <c r="A349" s="360" t="s">
        <v>1974</v>
      </c>
      <c r="B349" s="360" t="s">
        <v>2598</v>
      </c>
      <c r="C349" s="361" t="s">
        <v>2599</v>
      </c>
      <c r="D349" s="373"/>
      <c r="E349" s="387">
        <f t="shared" si="10"/>
        <v>0</v>
      </c>
      <c r="F349" s="387">
        <f>+VLOOKUP(B349,'[1]Alimentazione CE Costi'!$H$1:$N$981,7,FALSE)</f>
        <v>0</v>
      </c>
      <c r="G349" s="387"/>
      <c r="H349" s="387">
        <f t="shared" si="11"/>
        <v>0</v>
      </c>
      <c r="I349" s="387">
        <v>0</v>
      </c>
      <c r="J349" s="387"/>
    </row>
    <row r="350" spans="1:10" ht="51">
      <c r="A350" s="371" t="s">
        <v>1971</v>
      </c>
      <c r="B350" s="357" t="s">
        <v>689</v>
      </c>
      <c r="C350" s="357" t="s">
        <v>2600</v>
      </c>
      <c r="D350" s="372" t="s">
        <v>1248</v>
      </c>
      <c r="E350" s="384"/>
      <c r="F350" s="384"/>
      <c r="G350" s="384"/>
      <c r="H350" s="384"/>
      <c r="I350" s="384"/>
      <c r="J350" s="384"/>
    </row>
    <row r="351" spans="1:10" ht="24">
      <c r="A351" s="360" t="s">
        <v>1974</v>
      </c>
      <c r="B351" s="360" t="s">
        <v>2601</v>
      </c>
      <c r="C351" s="361" t="s">
        <v>2602</v>
      </c>
      <c r="D351" s="373" t="s">
        <v>1248</v>
      </c>
      <c r="E351" s="387">
        <f t="shared" si="10"/>
        <v>0</v>
      </c>
      <c r="F351" s="387">
        <f>+VLOOKUP(B351,'[1]Alimentazione CE Costi'!$H$1:$N$981,7,FALSE)</f>
        <v>0</v>
      </c>
      <c r="G351" s="387"/>
      <c r="H351" s="387">
        <f t="shared" si="11"/>
        <v>0</v>
      </c>
      <c r="I351" s="387">
        <v>0</v>
      </c>
      <c r="J351" s="387"/>
    </row>
    <row r="352" spans="1:10" ht="36">
      <c r="A352" s="360" t="s">
        <v>1974</v>
      </c>
      <c r="B352" s="360" t="s">
        <v>2603</v>
      </c>
      <c r="C352" s="361" t="s">
        <v>2604</v>
      </c>
      <c r="D352" s="373" t="s">
        <v>1248</v>
      </c>
      <c r="E352" s="387">
        <f t="shared" si="10"/>
        <v>0</v>
      </c>
      <c r="F352" s="387">
        <f>+VLOOKUP(B352,'[1]Alimentazione CE Costi'!$H$1:$N$981,7,FALSE)</f>
        <v>0</v>
      </c>
      <c r="G352" s="387"/>
      <c r="H352" s="387">
        <f t="shared" si="11"/>
        <v>0</v>
      </c>
      <c r="I352" s="387">
        <v>0</v>
      </c>
      <c r="J352" s="387"/>
    </row>
    <row r="353" spans="1:10" ht="24">
      <c r="A353" s="360" t="s">
        <v>1974</v>
      </c>
      <c r="B353" s="360" t="s">
        <v>2605</v>
      </c>
      <c r="C353" s="361" t="s">
        <v>2606</v>
      </c>
      <c r="D353" s="373" t="s">
        <v>1248</v>
      </c>
      <c r="E353" s="387">
        <f t="shared" si="10"/>
        <v>0</v>
      </c>
      <c r="F353" s="387">
        <f>+VLOOKUP(B353,'[1]Alimentazione CE Costi'!$H$1:$N$981,7,FALSE)</f>
        <v>0</v>
      </c>
      <c r="G353" s="387"/>
      <c r="H353" s="387">
        <f t="shared" si="11"/>
        <v>0</v>
      </c>
      <c r="I353" s="387">
        <v>0</v>
      </c>
      <c r="J353" s="387"/>
    </row>
    <row r="354" spans="1:10" ht="36">
      <c r="A354" s="360" t="s">
        <v>1974</v>
      </c>
      <c r="B354" s="360" t="s">
        <v>2607</v>
      </c>
      <c r="C354" s="361" t="s">
        <v>2608</v>
      </c>
      <c r="D354" s="373" t="s">
        <v>1248</v>
      </c>
      <c r="E354" s="387">
        <f t="shared" si="10"/>
        <v>0</v>
      </c>
      <c r="F354" s="387">
        <f>+VLOOKUP(B354,'[1]Alimentazione CE Costi'!$H$1:$N$981,7,FALSE)</f>
        <v>0</v>
      </c>
      <c r="G354" s="387"/>
      <c r="H354" s="387">
        <f t="shared" si="11"/>
        <v>0</v>
      </c>
      <c r="I354" s="387">
        <v>0</v>
      </c>
      <c r="J354" s="387"/>
    </row>
    <row r="355" spans="1:10" ht="25.5">
      <c r="A355" s="371" t="s">
        <v>1971</v>
      </c>
      <c r="B355" s="357" t="s">
        <v>690</v>
      </c>
      <c r="C355" s="357" t="s">
        <v>2609</v>
      </c>
      <c r="D355" s="372"/>
      <c r="E355" s="384"/>
      <c r="F355" s="384"/>
      <c r="G355" s="384"/>
      <c r="H355" s="384"/>
      <c r="I355" s="384"/>
      <c r="J355" s="384"/>
    </row>
    <row r="356" spans="1:10" ht="24">
      <c r="A356" s="360" t="s">
        <v>1974</v>
      </c>
      <c r="B356" s="360" t="s">
        <v>2610</v>
      </c>
      <c r="C356" s="361" t="s">
        <v>691</v>
      </c>
      <c r="D356" s="373"/>
      <c r="E356" s="387">
        <f t="shared" si="10"/>
        <v>0</v>
      </c>
      <c r="F356" s="387">
        <f>+VLOOKUP(B356,'[1]Alimentazione CE Costi'!$H$1:$N$981,7,FALSE)</f>
        <v>0</v>
      </c>
      <c r="G356" s="387"/>
      <c r="H356" s="387">
        <f t="shared" si="11"/>
        <v>0</v>
      </c>
      <c r="I356" s="387">
        <v>0</v>
      </c>
      <c r="J356" s="387"/>
    </row>
    <row r="357" spans="1:10" ht="24">
      <c r="A357" s="360" t="s">
        <v>1974</v>
      </c>
      <c r="B357" s="360" t="s">
        <v>2611</v>
      </c>
      <c r="C357" s="361" t="s">
        <v>2612</v>
      </c>
      <c r="D357" s="373"/>
      <c r="E357" s="387">
        <f t="shared" si="10"/>
        <v>0</v>
      </c>
      <c r="F357" s="387">
        <f>+VLOOKUP(B357,'[1]Alimentazione CE Costi'!$H$1:$N$981,7,FALSE)</f>
        <v>0</v>
      </c>
      <c r="G357" s="387"/>
      <c r="H357" s="387">
        <f t="shared" si="11"/>
        <v>0</v>
      </c>
      <c r="I357" s="387">
        <v>0</v>
      </c>
      <c r="J357" s="387"/>
    </row>
    <row r="358" spans="1:10" ht="24">
      <c r="A358" s="360" t="s">
        <v>1974</v>
      </c>
      <c r="B358" s="360" t="s">
        <v>2613</v>
      </c>
      <c r="C358" s="361" t="s">
        <v>2614</v>
      </c>
      <c r="D358" s="373"/>
      <c r="E358" s="387">
        <f t="shared" si="10"/>
        <v>0</v>
      </c>
      <c r="F358" s="387">
        <f>+VLOOKUP(B358,'[1]Alimentazione CE Costi'!$H$1:$N$981,7,FALSE)</f>
        <v>0</v>
      </c>
      <c r="G358" s="387"/>
      <c r="H358" s="387">
        <f t="shared" si="11"/>
        <v>0</v>
      </c>
      <c r="I358" s="387">
        <v>0</v>
      </c>
      <c r="J358" s="387"/>
    </row>
    <row r="359" spans="1:10" ht="24">
      <c r="A359" s="360" t="s">
        <v>1974</v>
      </c>
      <c r="B359" s="360" t="s">
        <v>2615</v>
      </c>
      <c r="C359" s="361" t="s">
        <v>692</v>
      </c>
      <c r="D359" s="373"/>
      <c r="E359" s="387">
        <f t="shared" si="10"/>
        <v>0</v>
      </c>
      <c r="F359" s="387">
        <f>+VLOOKUP(B359,'[1]Alimentazione CE Costi'!$H$1:$N$981,7,FALSE)</f>
        <v>0</v>
      </c>
      <c r="G359" s="387"/>
      <c r="H359" s="387">
        <f t="shared" si="11"/>
        <v>0</v>
      </c>
      <c r="I359" s="387">
        <v>0</v>
      </c>
      <c r="J359" s="387"/>
    </row>
    <row r="360" spans="1:10" ht="24">
      <c r="A360" s="360" t="s">
        <v>1974</v>
      </c>
      <c r="B360" s="360" t="s">
        <v>2616</v>
      </c>
      <c r="C360" s="361" t="s">
        <v>693</v>
      </c>
      <c r="D360" s="373"/>
      <c r="E360" s="387">
        <f t="shared" si="10"/>
        <v>0</v>
      </c>
      <c r="F360" s="387">
        <f>+VLOOKUP(B360,'[1]Alimentazione CE Costi'!$H$1:$N$981,7,FALSE)</f>
        <v>0</v>
      </c>
      <c r="G360" s="387"/>
      <c r="H360" s="387">
        <f t="shared" si="11"/>
        <v>0</v>
      </c>
      <c r="I360" s="387">
        <v>0</v>
      </c>
      <c r="J360" s="387"/>
    </row>
    <row r="361" spans="1:10" ht="24">
      <c r="A361" s="360" t="s">
        <v>1974</v>
      </c>
      <c r="B361" s="360" t="s">
        <v>2617</v>
      </c>
      <c r="C361" s="361" t="s">
        <v>694</v>
      </c>
      <c r="D361" s="373"/>
      <c r="E361" s="387">
        <f t="shared" si="10"/>
        <v>0</v>
      </c>
      <c r="F361" s="387">
        <f>+VLOOKUP(B361,'[1]Alimentazione CE Costi'!$H$1:$N$981,7,FALSE)</f>
        <v>0</v>
      </c>
      <c r="G361" s="387"/>
      <c r="H361" s="387">
        <f t="shared" si="11"/>
        <v>0</v>
      </c>
      <c r="I361" s="387">
        <v>0</v>
      </c>
      <c r="J361" s="387"/>
    </row>
    <row r="362" spans="1:10" ht="24">
      <c r="A362" s="360" t="s">
        <v>1974</v>
      </c>
      <c r="B362" s="360" t="s">
        <v>2618</v>
      </c>
      <c r="C362" s="361" t="s">
        <v>2619</v>
      </c>
      <c r="D362" s="373"/>
      <c r="E362" s="387">
        <f t="shared" si="10"/>
        <v>0</v>
      </c>
      <c r="F362" s="387">
        <f>+VLOOKUP(B362,'[1]Alimentazione CE Costi'!$H$1:$N$981,7,FALSE)</f>
        <v>0</v>
      </c>
      <c r="G362" s="387"/>
      <c r="H362" s="387">
        <f t="shared" si="11"/>
        <v>0</v>
      </c>
      <c r="I362" s="387">
        <v>0</v>
      </c>
      <c r="J362" s="387"/>
    </row>
    <row r="363" spans="1:10">
      <c r="A363" s="360" t="s">
        <v>1974</v>
      </c>
      <c r="B363" s="360" t="s">
        <v>2620</v>
      </c>
      <c r="C363" s="361" t="s">
        <v>695</v>
      </c>
      <c r="D363" s="373"/>
      <c r="E363" s="387">
        <f t="shared" si="10"/>
        <v>0</v>
      </c>
      <c r="F363" s="387">
        <f>+VLOOKUP(B363,'[1]Alimentazione CE Costi'!$H$1:$N$981,7,FALSE)</f>
        <v>0</v>
      </c>
      <c r="G363" s="387"/>
      <c r="H363" s="387">
        <f t="shared" si="11"/>
        <v>0</v>
      </c>
      <c r="I363" s="387">
        <v>0</v>
      </c>
      <c r="J363" s="387"/>
    </row>
    <row r="364" spans="1:10">
      <c r="A364" s="360" t="s">
        <v>1974</v>
      </c>
      <c r="B364" s="360" t="s">
        <v>2621</v>
      </c>
      <c r="C364" s="361" t="s">
        <v>696</v>
      </c>
      <c r="D364" s="373"/>
      <c r="E364" s="387">
        <f t="shared" si="10"/>
        <v>0</v>
      </c>
      <c r="F364" s="387">
        <f>+VLOOKUP(B364,'[1]Alimentazione CE Costi'!$H$1:$N$981,7,FALSE)</f>
        <v>0</v>
      </c>
      <c r="G364" s="387"/>
      <c r="H364" s="387">
        <f t="shared" si="11"/>
        <v>0</v>
      </c>
      <c r="I364" s="387">
        <v>0</v>
      </c>
      <c r="J364" s="387"/>
    </row>
    <row r="365" spans="1:10" ht="24">
      <c r="A365" s="360" t="s">
        <v>1974</v>
      </c>
      <c r="B365" s="360" t="s">
        <v>2622</v>
      </c>
      <c r="C365" s="361" t="s">
        <v>3616</v>
      </c>
      <c r="D365" s="373"/>
      <c r="E365" s="387">
        <f t="shared" si="10"/>
        <v>0</v>
      </c>
      <c r="F365" s="387">
        <f>+VLOOKUP(B365,'[1]Alimentazione CE Costi'!$H$1:$N$981,7,FALSE)</f>
        <v>0</v>
      </c>
      <c r="G365" s="387"/>
      <c r="H365" s="387">
        <f t="shared" si="11"/>
        <v>0</v>
      </c>
      <c r="I365" s="387">
        <v>0</v>
      </c>
      <c r="J365" s="387"/>
    </row>
    <row r="366" spans="1:10" ht="24">
      <c r="A366" s="360" t="s">
        <v>1974</v>
      </c>
      <c r="B366" s="360" t="s">
        <v>2623</v>
      </c>
      <c r="C366" s="361" t="s">
        <v>3617</v>
      </c>
      <c r="D366" s="373"/>
      <c r="E366" s="387">
        <f t="shared" si="10"/>
        <v>0</v>
      </c>
      <c r="F366" s="387">
        <f>+VLOOKUP(B366,'[1]Alimentazione CE Costi'!$H$1:$N$981,7,FALSE)</f>
        <v>0</v>
      </c>
      <c r="G366" s="387"/>
      <c r="H366" s="387">
        <f t="shared" si="11"/>
        <v>0</v>
      </c>
      <c r="I366" s="387">
        <v>0</v>
      </c>
      <c r="J366" s="387"/>
    </row>
    <row r="367" spans="1:10" ht="38.25">
      <c r="A367" s="371" t="s">
        <v>1971</v>
      </c>
      <c r="B367" s="357" t="s">
        <v>697</v>
      </c>
      <c r="C367" s="357" t="s">
        <v>2624</v>
      </c>
      <c r="D367" s="372" t="s">
        <v>1248</v>
      </c>
      <c r="E367" s="384"/>
      <c r="F367" s="384"/>
      <c r="G367" s="384"/>
      <c r="H367" s="384"/>
      <c r="I367" s="384"/>
      <c r="J367" s="384"/>
    </row>
    <row r="368" spans="1:10" ht="24">
      <c r="A368" s="360" t="s">
        <v>1974</v>
      </c>
      <c r="B368" s="360" t="s">
        <v>2625</v>
      </c>
      <c r="C368" s="361" t="s">
        <v>2626</v>
      </c>
      <c r="D368" s="373" t="s">
        <v>1248</v>
      </c>
      <c r="E368" s="387">
        <f t="shared" si="10"/>
        <v>0</v>
      </c>
      <c r="F368" s="387">
        <f>+VLOOKUP(B368,'[1]Alimentazione CE Costi'!$H$1:$N$981,7,FALSE)</f>
        <v>0</v>
      </c>
      <c r="G368" s="387"/>
      <c r="H368" s="387">
        <f t="shared" si="11"/>
        <v>0</v>
      </c>
      <c r="I368" s="387">
        <v>0</v>
      </c>
      <c r="J368" s="387"/>
    </row>
    <row r="369" spans="1:10" ht="24">
      <c r="A369" s="360" t="s">
        <v>1974</v>
      </c>
      <c r="B369" s="360" t="s">
        <v>2627</v>
      </c>
      <c r="C369" s="361" t="s">
        <v>2628</v>
      </c>
      <c r="D369" s="373" t="s">
        <v>1248</v>
      </c>
      <c r="E369" s="387">
        <f t="shared" si="10"/>
        <v>0</v>
      </c>
      <c r="F369" s="387">
        <f>+VLOOKUP(B369,'[1]Alimentazione CE Costi'!$H$1:$N$981,7,FALSE)</f>
        <v>0</v>
      </c>
      <c r="G369" s="387"/>
      <c r="H369" s="387">
        <f t="shared" si="11"/>
        <v>0</v>
      </c>
      <c r="I369" s="387">
        <v>0</v>
      </c>
      <c r="J369" s="387"/>
    </row>
    <row r="370" spans="1:10" ht="24">
      <c r="A370" s="360" t="s">
        <v>1974</v>
      </c>
      <c r="B370" s="360" t="s">
        <v>2629</v>
      </c>
      <c r="C370" s="361" t="s">
        <v>2630</v>
      </c>
      <c r="D370" s="373" t="s">
        <v>1248</v>
      </c>
      <c r="E370" s="387">
        <f t="shared" si="10"/>
        <v>0</v>
      </c>
      <c r="F370" s="387">
        <f>+VLOOKUP(B370,'[1]Alimentazione CE Costi'!$H$1:$N$981,7,FALSE)</f>
        <v>0</v>
      </c>
      <c r="G370" s="387"/>
      <c r="H370" s="387">
        <f t="shared" si="11"/>
        <v>0</v>
      </c>
      <c r="I370" s="387">
        <v>0</v>
      </c>
      <c r="J370" s="387"/>
    </row>
    <row r="371" spans="1:10" ht="24">
      <c r="A371" s="360" t="s">
        <v>1974</v>
      </c>
      <c r="B371" s="360" t="s">
        <v>2631</v>
      </c>
      <c r="C371" s="361" t="s">
        <v>2632</v>
      </c>
      <c r="D371" s="373" t="s">
        <v>1248</v>
      </c>
      <c r="E371" s="387">
        <f t="shared" si="10"/>
        <v>0</v>
      </c>
      <c r="F371" s="387">
        <f>+VLOOKUP(B371,'[1]Alimentazione CE Costi'!$H$1:$N$981,7,FALSE)</f>
        <v>0</v>
      </c>
      <c r="G371" s="387"/>
      <c r="H371" s="387">
        <f t="shared" si="11"/>
        <v>0</v>
      </c>
      <c r="I371" s="387">
        <v>0</v>
      </c>
      <c r="J371" s="387"/>
    </row>
    <row r="372" spans="1:10" ht="24">
      <c r="A372" s="360" t="s">
        <v>1974</v>
      </c>
      <c r="B372" s="360" t="s">
        <v>2633</v>
      </c>
      <c r="C372" s="361" t="s">
        <v>2634</v>
      </c>
      <c r="D372" s="373" t="s">
        <v>1248</v>
      </c>
      <c r="E372" s="387">
        <f t="shared" si="10"/>
        <v>0</v>
      </c>
      <c r="F372" s="387">
        <f>+VLOOKUP(B372,'[1]Alimentazione CE Costi'!$H$1:$N$981,7,FALSE)</f>
        <v>0</v>
      </c>
      <c r="G372" s="387"/>
      <c r="H372" s="387">
        <f t="shared" si="11"/>
        <v>0</v>
      </c>
      <c r="I372" s="387">
        <v>0</v>
      </c>
      <c r="J372" s="387"/>
    </row>
    <row r="373" spans="1:10" ht="24">
      <c r="A373" s="360" t="s">
        <v>1974</v>
      </c>
      <c r="B373" s="360" t="s">
        <v>2635</v>
      </c>
      <c r="C373" s="361" t="s">
        <v>2636</v>
      </c>
      <c r="D373" s="373" t="s">
        <v>1248</v>
      </c>
      <c r="E373" s="387">
        <f t="shared" si="10"/>
        <v>0</v>
      </c>
      <c r="F373" s="387">
        <f>+VLOOKUP(B373,'[1]Alimentazione CE Costi'!$H$1:$N$981,7,FALSE)</f>
        <v>0</v>
      </c>
      <c r="G373" s="387"/>
      <c r="H373" s="387">
        <f t="shared" si="11"/>
        <v>0</v>
      </c>
      <c r="I373" s="387">
        <v>0</v>
      </c>
      <c r="J373" s="387"/>
    </row>
    <row r="374" spans="1:10" ht="24">
      <c r="A374" s="360" t="s">
        <v>1974</v>
      </c>
      <c r="B374" s="360" t="s">
        <v>2637</v>
      </c>
      <c r="C374" s="361" t="s">
        <v>2638</v>
      </c>
      <c r="D374" s="373" t="s">
        <v>1248</v>
      </c>
      <c r="E374" s="387">
        <f t="shared" si="10"/>
        <v>0</v>
      </c>
      <c r="F374" s="387">
        <f>+VLOOKUP(B374,'[1]Alimentazione CE Costi'!$H$1:$N$981,7,FALSE)</f>
        <v>0</v>
      </c>
      <c r="G374" s="387"/>
      <c r="H374" s="387">
        <f t="shared" si="11"/>
        <v>0</v>
      </c>
      <c r="I374" s="387">
        <v>0</v>
      </c>
      <c r="J374" s="387"/>
    </row>
    <row r="375" spans="1:10" ht="24">
      <c r="A375" s="360" t="s">
        <v>1974</v>
      </c>
      <c r="B375" s="360" t="s">
        <v>2639</v>
      </c>
      <c r="C375" s="361" t="s">
        <v>3618</v>
      </c>
      <c r="D375" s="373" t="s">
        <v>1248</v>
      </c>
      <c r="E375" s="387">
        <f t="shared" si="10"/>
        <v>0</v>
      </c>
      <c r="F375" s="387">
        <f>+VLOOKUP(B375,'[1]Alimentazione CE Costi'!$H$1:$N$981,7,FALSE)</f>
        <v>0</v>
      </c>
      <c r="G375" s="387"/>
      <c r="H375" s="387">
        <f t="shared" si="11"/>
        <v>0</v>
      </c>
      <c r="I375" s="387">
        <v>0</v>
      </c>
      <c r="J375" s="387"/>
    </row>
    <row r="376" spans="1:10" ht="36">
      <c r="A376" s="360" t="s">
        <v>1974</v>
      </c>
      <c r="B376" s="360" t="s">
        <v>2640</v>
      </c>
      <c r="C376" s="361" t="s">
        <v>3619</v>
      </c>
      <c r="D376" s="373" t="s">
        <v>1248</v>
      </c>
      <c r="E376" s="387">
        <f t="shared" si="10"/>
        <v>0</v>
      </c>
      <c r="F376" s="387">
        <f>+VLOOKUP(B376,'[1]Alimentazione CE Costi'!$H$1:$N$981,7,FALSE)</f>
        <v>0</v>
      </c>
      <c r="G376" s="387"/>
      <c r="H376" s="387">
        <f t="shared" si="11"/>
        <v>0</v>
      </c>
      <c r="I376" s="387">
        <v>0</v>
      </c>
      <c r="J376" s="387"/>
    </row>
    <row r="377" spans="1:10">
      <c r="A377" s="371" t="s">
        <v>1969</v>
      </c>
      <c r="B377" s="357" t="s">
        <v>698</v>
      </c>
      <c r="C377" s="357" t="s">
        <v>2641</v>
      </c>
      <c r="D377" s="372"/>
      <c r="E377" s="384"/>
      <c r="F377" s="384"/>
      <c r="G377" s="384"/>
      <c r="H377" s="384"/>
      <c r="I377" s="384"/>
      <c r="J377" s="384"/>
    </row>
    <row r="378" spans="1:10">
      <c r="A378" s="371" t="s">
        <v>1971</v>
      </c>
      <c r="B378" s="357" t="s">
        <v>700</v>
      </c>
      <c r="C378" s="357" t="s">
        <v>2642</v>
      </c>
      <c r="D378" s="372"/>
      <c r="E378" s="384"/>
      <c r="F378" s="384"/>
      <c r="G378" s="384"/>
      <c r="H378" s="384"/>
      <c r="I378" s="384"/>
      <c r="J378" s="384"/>
    </row>
    <row r="379" spans="1:10">
      <c r="A379" s="360" t="s">
        <v>1974</v>
      </c>
      <c r="B379" s="360" t="s">
        <v>2643</v>
      </c>
      <c r="C379" s="361" t="s">
        <v>699</v>
      </c>
      <c r="D379" s="373"/>
      <c r="E379" s="387">
        <f t="shared" si="10"/>
        <v>2285800</v>
      </c>
      <c r="F379" s="387">
        <f>+VLOOKUP(B379,'[1]Alimentazione CE Costi'!$H$1:$N$981,7,FALSE)</f>
        <v>2285800</v>
      </c>
      <c r="G379" s="387"/>
      <c r="H379" s="387">
        <f t="shared" si="11"/>
        <v>2910514.8899999997</v>
      </c>
      <c r="I379" s="387">
        <v>2910514.8899999997</v>
      </c>
      <c r="J379" s="387"/>
    </row>
    <row r="380" spans="1:10">
      <c r="A380" s="371" t="s">
        <v>1971</v>
      </c>
      <c r="B380" s="357" t="s">
        <v>702</v>
      </c>
      <c r="C380" s="357" t="s">
        <v>2644</v>
      </c>
      <c r="D380" s="372"/>
      <c r="E380" s="384"/>
      <c r="F380" s="384"/>
      <c r="G380" s="384"/>
      <c r="H380" s="384"/>
      <c r="I380" s="384"/>
      <c r="J380" s="384"/>
    </row>
    <row r="381" spans="1:10">
      <c r="A381" s="360" t="s">
        <v>1974</v>
      </c>
      <c r="B381" s="360" t="s">
        <v>2645</v>
      </c>
      <c r="C381" s="361" t="s">
        <v>701</v>
      </c>
      <c r="D381" s="373"/>
      <c r="E381" s="387">
        <f t="shared" si="10"/>
        <v>0</v>
      </c>
      <c r="F381" s="387">
        <f>+VLOOKUP(B381,'[1]Alimentazione CE Costi'!$H$1:$N$981,7,FALSE)</f>
        <v>0</v>
      </c>
      <c r="G381" s="387"/>
      <c r="H381" s="387">
        <f t="shared" si="11"/>
        <v>0</v>
      </c>
      <c r="I381" s="387">
        <v>0</v>
      </c>
      <c r="J381" s="387"/>
    </row>
    <row r="382" spans="1:10" ht="25.5">
      <c r="A382" s="371" t="s">
        <v>1971</v>
      </c>
      <c r="B382" s="357" t="s">
        <v>704</v>
      </c>
      <c r="C382" s="357" t="s">
        <v>2646</v>
      </c>
      <c r="D382" s="372"/>
      <c r="E382" s="384"/>
      <c r="F382" s="384"/>
      <c r="G382" s="384"/>
      <c r="H382" s="384"/>
      <c r="I382" s="384"/>
      <c r="J382" s="384"/>
    </row>
    <row r="383" spans="1:10" ht="24">
      <c r="A383" s="360" t="s">
        <v>1974</v>
      </c>
      <c r="B383" s="360" t="s">
        <v>2647</v>
      </c>
      <c r="C383" s="361" t="s">
        <v>703</v>
      </c>
      <c r="D383" s="373"/>
      <c r="E383" s="387">
        <f t="shared" si="10"/>
        <v>0</v>
      </c>
      <c r="F383" s="387">
        <f>+VLOOKUP(B383,'[1]Alimentazione CE Costi'!$H$1:$N$981,7,FALSE)</f>
        <v>0</v>
      </c>
      <c r="G383" s="387"/>
      <c r="H383" s="387">
        <f t="shared" si="11"/>
        <v>0</v>
      </c>
      <c r="I383" s="387">
        <v>0</v>
      </c>
      <c r="J383" s="387"/>
    </row>
    <row r="384" spans="1:10">
      <c r="A384" s="371" t="s">
        <v>1971</v>
      </c>
      <c r="B384" s="357" t="s">
        <v>706</v>
      </c>
      <c r="C384" s="357" t="s">
        <v>2648</v>
      </c>
      <c r="D384" s="372"/>
      <c r="E384" s="384"/>
      <c r="F384" s="384"/>
      <c r="G384" s="384"/>
      <c r="H384" s="384"/>
      <c r="I384" s="384"/>
      <c r="J384" s="384"/>
    </row>
    <row r="385" spans="1:10">
      <c r="A385" s="360" t="s">
        <v>1974</v>
      </c>
      <c r="B385" s="360" t="s">
        <v>2649</v>
      </c>
      <c r="C385" s="361" t="s">
        <v>705</v>
      </c>
      <c r="D385" s="373"/>
      <c r="E385" s="387">
        <f t="shared" si="10"/>
        <v>0</v>
      </c>
      <c r="F385" s="387">
        <f>+VLOOKUP(B385,'[1]Alimentazione CE Costi'!$H$1:$N$981,7,FALSE)</f>
        <v>0</v>
      </c>
      <c r="G385" s="387"/>
      <c r="H385" s="387">
        <f t="shared" si="11"/>
        <v>0</v>
      </c>
      <c r="I385" s="387">
        <v>0</v>
      </c>
      <c r="J385" s="387"/>
    </row>
    <row r="386" spans="1:10">
      <c r="A386" s="371" t="s">
        <v>1971</v>
      </c>
      <c r="B386" s="357" t="s">
        <v>708</v>
      </c>
      <c r="C386" s="357" t="s">
        <v>2650</v>
      </c>
      <c r="D386" s="372"/>
      <c r="E386" s="384"/>
      <c r="F386" s="384"/>
      <c r="G386" s="384"/>
      <c r="H386" s="384"/>
      <c r="I386" s="384"/>
      <c r="J386" s="384"/>
    </row>
    <row r="387" spans="1:10">
      <c r="A387" s="360" t="s">
        <v>1974</v>
      </c>
      <c r="B387" s="360" t="s">
        <v>2651</v>
      </c>
      <c r="C387" s="361" t="s">
        <v>709</v>
      </c>
      <c r="D387" s="373"/>
      <c r="E387" s="387">
        <f t="shared" si="10"/>
        <v>0</v>
      </c>
      <c r="F387" s="387">
        <f>+VLOOKUP(B387,'[1]Alimentazione CE Costi'!$H$1:$N$981,7,FALSE)</f>
        <v>0</v>
      </c>
      <c r="G387" s="387"/>
      <c r="H387" s="387">
        <f t="shared" si="11"/>
        <v>0</v>
      </c>
      <c r="I387" s="387">
        <v>0</v>
      </c>
      <c r="J387" s="387"/>
    </row>
    <row r="388" spans="1:10">
      <c r="A388" s="360" t="s">
        <v>1974</v>
      </c>
      <c r="B388" s="360" t="s">
        <v>2652</v>
      </c>
      <c r="C388" s="361" t="s">
        <v>710</v>
      </c>
      <c r="D388" s="373"/>
      <c r="E388" s="387">
        <f t="shared" si="10"/>
        <v>0</v>
      </c>
      <c r="F388" s="387">
        <f>+VLOOKUP(B388,'[1]Alimentazione CE Costi'!$H$1:$N$981,7,FALSE)</f>
        <v>0</v>
      </c>
      <c r="G388" s="387"/>
      <c r="H388" s="387">
        <f t="shared" si="11"/>
        <v>0</v>
      </c>
      <c r="I388" s="387">
        <v>0</v>
      </c>
      <c r="J388" s="387"/>
    </row>
    <row r="389" spans="1:10">
      <c r="A389" s="360" t="s">
        <v>1974</v>
      </c>
      <c r="B389" s="360" t="s">
        <v>2653</v>
      </c>
      <c r="C389" s="361" t="s">
        <v>711</v>
      </c>
      <c r="D389" s="373"/>
      <c r="E389" s="387">
        <f t="shared" si="10"/>
        <v>0</v>
      </c>
      <c r="F389" s="387">
        <f>+VLOOKUP(B389,'[1]Alimentazione CE Costi'!$H$1:$N$981,7,FALSE)</f>
        <v>0</v>
      </c>
      <c r="G389" s="387"/>
      <c r="H389" s="387">
        <f t="shared" si="11"/>
        <v>0</v>
      </c>
      <c r="I389" s="387">
        <v>0</v>
      </c>
      <c r="J389" s="387"/>
    </row>
    <row r="390" spans="1:10">
      <c r="A390" s="360" t="s">
        <v>1974</v>
      </c>
      <c r="B390" s="360" t="s">
        <v>2654</v>
      </c>
      <c r="C390" s="361" t="s">
        <v>712</v>
      </c>
      <c r="D390" s="373"/>
      <c r="E390" s="387">
        <f t="shared" ref="E390:E453" si="12">+F390+G390</f>
        <v>0</v>
      </c>
      <c r="F390" s="387">
        <f>+VLOOKUP(B390,'[1]Alimentazione CE Costi'!$H$1:$N$981,7,FALSE)</f>
        <v>0</v>
      </c>
      <c r="G390" s="387"/>
      <c r="H390" s="387">
        <f t="shared" ref="H390:H453" si="13">+I390+J390</f>
        <v>0</v>
      </c>
      <c r="I390" s="387">
        <v>0</v>
      </c>
      <c r="J390" s="387"/>
    </row>
    <row r="391" spans="1:10">
      <c r="A391" s="360" t="s">
        <v>1974</v>
      </c>
      <c r="B391" s="360" t="s">
        <v>2655</v>
      </c>
      <c r="C391" s="361" t="s">
        <v>713</v>
      </c>
      <c r="D391" s="373"/>
      <c r="E391" s="387">
        <f t="shared" si="12"/>
        <v>0</v>
      </c>
      <c r="F391" s="387">
        <f>+VLOOKUP(B391,'[1]Alimentazione CE Costi'!$H$1:$N$981,7,FALSE)</f>
        <v>0</v>
      </c>
      <c r="G391" s="387"/>
      <c r="H391" s="387">
        <f t="shared" si="13"/>
        <v>0</v>
      </c>
      <c r="I391" s="387">
        <v>0</v>
      </c>
      <c r="J391" s="387"/>
    </row>
    <row r="392" spans="1:10">
      <c r="A392" s="360" t="s">
        <v>1974</v>
      </c>
      <c r="B392" s="360" t="s">
        <v>2656</v>
      </c>
      <c r="C392" s="361" t="s">
        <v>714</v>
      </c>
      <c r="D392" s="373"/>
      <c r="E392" s="387">
        <f t="shared" si="12"/>
        <v>0</v>
      </c>
      <c r="F392" s="387">
        <f>+VLOOKUP(B392,'[1]Alimentazione CE Costi'!$H$1:$N$981,7,FALSE)</f>
        <v>0</v>
      </c>
      <c r="G392" s="387"/>
      <c r="H392" s="387">
        <f t="shared" si="13"/>
        <v>0</v>
      </c>
      <c r="I392" s="387">
        <v>0</v>
      </c>
      <c r="J392" s="387"/>
    </row>
    <row r="393" spans="1:10">
      <c r="A393" s="360" t="s">
        <v>1974</v>
      </c>
      <c r="B393" s="360" t="s">
        <v>2657</v>
      </c>
      <c r="C393" s="361" t="s">
        <v>715</v>
      </c>
      <c r="D393" s="373"/>
      <c r="E393" s="387">
        <f t="shared" si="12"/>
        <v>8300</v>
      </c>
      <c r="F393" s="387">
        <f>+VLOOKUP(B393,'[1]Alimentazione CE Costi'!$H$1:$N$981,7,FALSE)</f>
        <v>8300</v>
      </c>
      <c r="G393" s="387"/>
      <c r="H393" s="387">
        <f t="shared" si="13"/>
        <v>191764.5</v>
      </c>
      <c r="I393" s="387">
        <v>191764.5</v>
      </c>
      <c r="J393" s="387"/>
    </row>
    <row r="394" spans="1:10">
      <c r="A394" s="360" t="s">
        <v>1974</v>
      </c>
      <c r="B394" s="360" t="s">
        <v>2658</v>
      </c>
      <c r="C394" s="361" t="s">
        <v>716</v>
      </c>
      <c r="D394" s="373"/>
      <c r="E394" s="387">
        <f t="shared" si="12"/>
        <v>100000</v>
      </c>
      <c r="F394" s="387">
        <f>+VLOOKUP(B394,'[1]Alimentazione CE Costi'!$H$1:$N$981,7,FALSE)</f>
        <v>100000</v>
      </c>
      <c r="G394" s="387"/>
      <c r="H394" s="387">
        <f t="shared" si="13"/>
        <v>16969.7</v>
      </c>
      <c r="I394" s="387">
        <v>16969.7</v>
      </c>
      <c r="J394" s="387"/>
    </row>
    <row r="395" spans="1:10">
      <c r="A395" s="360" t="s">
        <v>1974</v>
      </c>
      <c r="B395" s="360" t="s">
        <v>2659</v>
      </c>
      <c r="C395" s="361" t="s">
        <v>717</v>
      </c>
      <c r="D395" s="373"/>
      <c r="E395" s="387">
        <f t="shared" si="12"/>
        <v>0</v>
      </c>
      <c r="F395" s="387">
        <f>+VLOOKUP(B395,'[1]Alimentazione CE Costi'!$H$1:$N$981,7,FALSE)</f>
        <v>0</v>
      </c>
      <c r="G395" s="387"/>
      <c r="H395" s="387">
        <f t="shared" si="13"/>
        <v>0</v>
      </c>
      <c r="I395" s="387">
        <v>0</v>
      </c>
      <c r="J395" s="387"/>
    </row>
    <row r="396" spans="1:10">
      <c r="A396" s="360" t="s">
        <v>1974</v>
      </c>
      <c r="B396" s="360" t="s">
        <v>2660</v>
      </c>
      <c r="C396" s="361" t="s">
        <v>707</v>
      </c>
      <c r="D396" s="373"/>
      <c r="E396" s="387">
        <f t="shared" si="12"/>
        <v>0</v>
      </c>
      <c r="F396" s="387">
        <f>+VLOOKUP(B396,'[1]Alimentazione CE Costi'!$H$1:$N$981,7,FALSE)</f>
        <v>0</v>
      </c>
      <c r="G396" s="387"/>
      <c r="H396" s="387">
        <f t="shared" si="13"/>
        <v>0</v>
      </c>
      <c r="I396" s="387">
        <v>0</v>
      </c>
      <c r="J396" s="387"/>
    </row>
    <row r="397" spans="1:10" ht="25.5">
      <c r="A397" s="371" t="s">
        <v>1971</v>
      </c>
      <c r="B397" s="357" t="s">
        <v>718</v>
      </c>
      <c r="C397" s="357" t="s">
        <v>2661</v>
      </c>
      <c r="D397" s="372" t="s">
        <v>1248</v>
      </c>
      <c r="E397" s="384"/>
      <c r="F397" s="384"/>
      <c r="G397" s="384"/>
      <c r="H397" s="384"/>
      <c r="I397" s="384"/>
      <c r="J397" s="384"/>
    </row>
    <row r="398" spans="1:10">
      <c r="A398" s="360" t="s">
        <v>1974</v>
      </c>
      <c r="B398" s="360" t="s">
        <v>2662</v>
      </c>
      <c r="C398" s="361" t="s">
        <v>719</v>
      </c>
      <c r="D398" s="373" t="s">
        <v>1248</v>
      </c>
      <c r="E398" s="387">
        <f t="shared" si="12"/>
        <v>0</v>
      </c>
      <c r="F398" s="387">
        <f>+VLOOKUP(B398,'[1]Alimentazione CE Costi'!$H$1:$N$981,7,FALSE)</f>
        <v>0</v>
      </c>
      <c r="G398" s="387"/>
      <c r="H398" s="387">
        <f t="shared" si="13"/>
        <v>36033.15</v>
      </c>
      <c r="I398" s="387">
        <v>36033.15</v>
      </c>
      <c r="J398" s="387"/>
    </row>
    <row r="399" spans="1:10" ht="24">
      <c r="A399" s="360" t="s">
        <v>1974</v>
      </c>
      <c r="B399" s="360" t="s">
        <v>2663</v>
      </c>
      <c r="C399" s="361" t="s">
        <v>720</v>
      </c>
      <c r="D399" s="373" t="s">
        <v>1248</v>
      </c>
      <c r="E399" s="387">
        <f t="shared" si="12"/>
        <v>727113</v>
      </c>
      <c r="F399" s="387">
        <f>+VLOOKUP(B399,'[1]Alimentazione CE Costi'!$H$1:$N$981,7,FALSE)</f>
        <v>727113</v>
      </c>
      <c r="G399" s="387"/>
      <c r="H399" s="387">
        <f t="shared" si="13"/>
        <v>6821491.0200000005</v>
      </c>
      <c r="I399" s="387">
        <v>6821491.0200000005</v>
      </c>
      <c r="J399" s="387"/>
    </row>
    <row r="400" spans="1:10">
      <c r="A400" s="371" t="s">
        <v>1971</v>
      </c>
      <c r="B400" s="357" t="s">
        <v>722</v>
      </c>
      <c r="C400" s="357" t="s">
        <v>1521</v>
      </c>
      <c r="D400" s="372" t="s">
        <v>1248</v>
      </c>
      <c r="E400" s="384"/>
      <c r="F400" s="384"/>
      <c r="G400" s="384"/>
      <c r="H400" s="384"/>
      <c r="I400" s="384"/>
      <c r="J400" s="384"/>
    </row>
    <row r="401" spans="1:10">
      <c r="A401" s="360" t="s">
        <v>1974</v>
      </c>
      <c r="B401" s="360" t="s">
        <v>2664</v>
      </c>
      <c r="C401" s="361" t="s">
        <v>721</v>
      </c>
      <c r="D401" s="373" t="s">
        <v>1248</v>
      </c>
      <c r="E401" s="387">
        <f t="shared" si="12"/>
        <v>0</v>
      </c>
      <c r="F401" s="387">
        <f>+VLOOKUP(B401,'[1]Alimentazione CE Costi'!$H$1:$N$981,7,FALSE)</f>
        <v>0</v>
      </c>
      <c r="G401" s="387"/>
      <c r="H401" s="387">
        <f t="shared" si="13"/>
        <v>0</v>
      </c>
      <c r="I401" s="387">
        <v>0</v>
      </c>
      <c r="J401" s="387"/>
    </row>
    <row r="402" spans="1:10" ht="25.5">
      <c r="A402" s="371" t="s">
        <v>1969</v>
      </c>
      <c r="B402" s="357" t="s">
        <v>723</v>
      </c>
      <c r="C402" s="357" t="s">
        <v>2665</v>
      </c>
      <c r="D402" s="372"/>
      <c r="E402" s="384"/>
      <c r="F402" s="384"/>
      <c r="G402" s="384"/>
      <c r="H402" s="384"/>
      <c r="I402" s="384"/>
      <c r="J402" s="384"/>
    </row>
    <row r="403" spans="1:10" ht="25.5">
      <c r="A403" s="371" t="s">
        <v>1971</v>
      </c>
      <c r="B403" s="357" t="s">
        <v>725</v>
      </c>
      <c r="C403" s="357" t="s">
        <v>2666</v>
      </c>
      <c r="D403" s="372" t="s">
        <v>1248</v>
      </c>
      <c r="E403" s="384"/>
      <c r="F403" s="384"/>
      <c r="G403" s="384"/>
      <c r="H403" s="384"/>
      <c r="I403" s="384"/>
      <c r="J403" s="384"/>
    </row>
    <row r="404" spans="1:10" ht="24">
      <c r="A404" s="360" t="s">
        <v>1974</v>
      </c>
      <c r="B404" s="360" t="s">
        <v>2667</v>
      </c>
      <c r="C404" s="361" t="s">
        <v>724</v>
      </c>
      <c r="D404" s="373" t="s">
        <v>1248</v>
      </c>
      <c r="E404" s="387">
        <f t="shared" si="12"/>
        <v>18063</v>
      </c>
      <c r="F404" s="387">
        <f>+VLOOKUP(B404,'[1]Alimentazione CE Costi'!$H$1:$N$981,7,FALSE)</f>
        <v>18063</v>
      </c>
      <c r="G404" s="387"/>
      <c r="H404" s="387">
        <f t="shared" si="13"/>
        <v>18063</v>
      </c>
      <c r="I404" s="387">
        <v>18063</v>
      </c>
      <c r="J404" s="387"/>
    </row>
    <row r="405" spans="1:10" ht="25.5">
      <c r="A405" s="371" t="s">
        <v>1971</v>
      </c>
      <c r="B405" s="357" t="s">
        <v>727</v>
      </c>
      <c r="C405" s="357" t="s">
        <v>2668</v>
      </c>
      <c r="D405" s="372"/>
      <c r="E405" s="384"/>
      <c r="F405" s="384"/>
      <c r="G405" s="384"/>
      <c r="H405" s="384"/>
      <c r="I405" s="384"/>
      <c r="J405" s="384"/>
    </row>
    <row r="406" spans="1:10" ht="24">
      <c r="A406" s="360" t="s">
        <v>1974</v>
      </c>
      <c r="B406" s="360" t="s">
        <v>2669</v>
      </c>
      <c r="C406" s="361" t="s">
        <v>726</v>
      </c>
      <c r="D406" s="373"/>
      <c r="E406" s="387">
        <f t="shared" si="12"/>
        <v>0</v>
      </c>
      <c r="F406" s="387">
        <f>+VLOOKUP(B406,'[1]Alimentazione CE Costi'!$H$1:$N$981,7,FALSE)</f>
        <v>0</v>
      </c>
      <c r="G406" s="387"/>
      <c r="H406" s="387">
        <f t="shared" si="13"/>
        <v>96947.15</v>
      </c>
      <c r="I406" s="387">
        <v>96947.15</v>
      </c>
      <c r="J406" s="387"/>
    </row>
    <row r="407" spans="1:10" ht="25.5">
      <c r="A407" s="371" t="s">
        <v>1971</v>
      </c>
      <c r="B407" s="357" t="s">
        <v>728</v>
      </c>
      <c r="C407" s="357" t="s">
        <v>2670</v>
      </c>
      <c r="D407" s="372"/>
      <c r="E407" s="384"/>
      <c r="F407" s="384"/>
      <c r="G407" s="384"/>
      <c r="H407" s="384"/>
      <c r="I407" s="384"/>
      <c r="J407" s="384"/>
    </row>
    <row r="408" spans="1:10" ht="25.5">
      <c r="A408" s="371" t="s">
        <v>1974</v>
      </c>
      <c r="B408" s="357" t="s">
        <v>730</v>
      </c>
      <c r="C408" s="357" t="s">
        <v>1526</v>
      </c>
      <c r="D408" s="372"/>
      <c r="E408" s="384"/>
      <c r="F408" s="384"/>
      <c r="G408" s="384"/>
      <c r="H408" s="384"/>
      <c r="I408" s="384"/>
      <c r="J408" s="384"/>
    </row>
    <row r="409" spans="1:10" ht="24">
      <c r="A409" s="360" t="s">
        <v>2090</v>
      </c>
      <c r="B409" s="360" t="s">
        <v>2671</v>
      </c>
      <c r="C409" s="361" t="s">
        <v>729</v>
      </c>
      <c r="D409" s="373"/>
      <c r="E409" s="387">
        <f t="shared" si="12"/>
        <v>0</v>
      </c>
      <c r="F409" s="387">
        <f>+VLOOKUP(B409,'[1]Alimentazione CE Costi'!$H$1:$N$981,7,FALSE)</f>
        <v>0</v>
      </c>
      <c r="G409" s="387"/>
      <c r="H409" s="387">
        <f t="shared" si="13"/>
        <v>0</v>
      </c>
      <c r="I409" s="387">
        <v>0</v>
      </c>
      <c r="J409" s="387"/>
    </row>
    <row r="410" spans="1:10" ht="25.5">
      <c r="A410" s="371" t="s">
        <v>1974</v>
      </c>
      <c r="B410" s="357" t="s">
        <v>731</v>
      </c>
      <c r="C410" s="357" t="s">
        <v>1527</v>
      </c>
      <c r="D410" s="372"/>
      <c r="E410" s="384"/>
      <c r="F410" s="384"/>
      <c r="G410" s="384"/>
      <c r="H410" s="384"/>
      <c r="I410" s="384"/>
      <c r="J410" s="384"/>
    </row>
    <row r="411" spans="1:10" ht="24">
      <c r="A411" s="360" t="s">
        <v>2090</v>
      </c>
      <c r="B411" s="360" t="s">
        <v>2672</v>
      </c>
      <c r="C411" s="361" t="s">
        <v>732</v>
      </c>
      <c r="D411" s="373"/>
      <c r="E411" s="387">
        <f t="shared" si="12"/>
        <v>200000</v>
      </c>
      <c r="F411" s="387">
        <f>+VLOOKUP(B411,'[1]Alimentazione CE Costi'!$H$1:$N$981,7,FALSE)</f>
        <v>200000</v>
      </c>
      <c r="G411" s="387"/>
      <c r="H411" s="387">
        <f t="shared" si="13"/>
        <v>229760</v>
      </c>
      <c r="I411" s="387">
        <v>229760</v>
      </c>
      <c r="J411" s="387"/>
    </row>
    <row r="412" spans="1:10">
      <c r="A412" s="360">
        <v>8</v>
      </c>
      <c r="B412" s="360" t="s">
        <v>2673</v>
      </c>
      <c r="C412" s="361" t="s">
        <v>733</v>
      </c>
      <c r="D412" s="373"/>
      <c r="E412" s="387">
        <f t="shared" si="12"/>
        <v>0</v>
      </c>
      <c r="F412" s="387">
        <f>+VLOOKUP(B412,'[1]Alimentazione CE Costi'!$H$1:$N$981,7,FALSE)</f>
        <v>0</v>
      </c>
      <c r="G412" s="387"/>
      <c r="H412" s="387">
        <f t="shared" si="13"/>
        <v>0</v>
      </c>
      <c r="I412" s="387">
        <v>0</v>
      </c>
      <c r="J412" s="387"/>
    </row>
    <row r="413" spans="1:10" ht="24">
      <c r="A413" s="360">
        <v>8</v>
      </c>
      <c r="B413" s="360" t="s">
        <v>2674</v>
      </c>
      <c r="C413" s="361" t="s">
        <v>734</v>
      </c>
      <c r="D413" s="373"/>
      <c r="E413" s="387">
        <f t="shared" si="12"/>
        <v>0</v>
      </c>
      <c r="F413" s="387">
        <f>+VLOOKUP(B413,'[1]Alimentazione CE Costi'!$H$1:$N$981,7,FALSE)</f>
        <v>0</v>
      </c>
      <c r="G413" s="387"/>
      <c r="H413" s="387">
        <f t="shared" si="13"/>
        <v>0</v>
      </c>
      <c r="I413" s="387">
        <v>0</v>
      </c>
      <c r="J413" s="387"/>
    </row>
    <row r="414" spans="1:10" ht="25.5">
      <c r="A414" s="371">
        <v>7</v>
      </c>
      <c r="B414" s="357" t="s">
        <v>735</v>
      </c>
      <c r="C414" s="357" t="s">
        <v>2675</v>
      </c>
      <c r="D414" s="372"/>
      <c r="E414" s="384"/>
      <c r="F414" s="384"/>
      <c r="G414" s="384"/>
      <c r="H414" s="384"/>
      <c r="I414" s="384"/>
      <c r="J414" s="384"/>
    </row>
    <row r="415" spans="1:10" ht="24">
      <c r="A415" s="360">
        <v>8</v>
      </c>
      <c r="B415" s="360" t="s">
        <v>2676</v>
      </c>
      <c r="C415" s="361" t="s">
        <v>736</v>
      </c>
      <c r="D415" s="373"/>
      <c r="E415" s="387">
        <f t="shared" si="12"/>
        <v>0</v>
      </c>
      <c r="F415" s="387">
        <f>+VLOOKUP(B415,'[1]Alimentazione CE Costi'!$H$1:$N$981,7,FALSE)</f>
        <v>0</v>
      </c>
      <c r="G415" s="387"/>
      <c r="H415" s="387">
        <f t="shared" si="13"/>
        <v>0</v>
      </c>
      <c r="I415" s="387">
        <v>0</v>
      </c>
      <c r="J415" s="387"/>
    </row>
    <row r="416" spans="1:10">
      <c r="A416" s="360">
        <v>8</v>
      </c>
      <c r="B416" s="360" t="s">
        <v>2677</v>
      </c>
      <c r="C416" s="361" t="s">
        <v>737</v>
      </c>
      <c r="D416" s="373"/>
      <c r="E416" s="387">
        <f t="shared" si="12"/>
        <v>0</v>
      </c>
      <c r="F416" s="387">
        <f>+VLOOKUP(B416,'[1]Alimentazione CE Costi'!$H$1:$N$981,7,FALSE)</f>
        <v>0</v>
      </c>
      <c r="G416" s="387"/>
      <c r="H416" s="387">
        <f t="shared" si="13"/>
        <v>0</v>
      </c>
      <c r="I416" s="387">
        <v>0</v>
      </c>
      <c r="J416" s="387"/>
    </row>
    <row r="417" spans="1:10">
      <c r="A417" s="360">
        <v>8</v>
      </c>
      <c r="B417" s="360" t="s">
        <v>2678</v>
      </c>
      <c r="C417" s="361" t="s">
        <v>738</v>
      </c>
      <c r="D417" s="373"/>
      <c r="E417" s="387">
        <f t="shared" si="12"/>
        <v>0</v>
      </c>
      <c r="F417" s="387">
        <f>+VLOOKUP(B417,'[1]Alimentazione CE Costi'!$H$1:$N$981,7,FALSE)</f>
        <v>0</v>
      </c>
      <c r="G417" s="387"/>
      <c r="H417" s="387">
        <f t="shared" si="13"/>
        <v>0</v>
      </c>
      <c r="I417" s="387">
        <v>0</v>
      </c>
      <c r="J417" s="387"/>
    </row>
    <row r="418" spans="1:10">
      <c r="A418" s="360">
        <v>8</v>
      </c>
      <c r="B418" s="360" t="s">
        <v>2679</v>
      </c>
      <c r="C418" s="361" t="s">
        <v>739</v>
      </c>
      <c r="D418" s="373"/>
      <c r="E418" s="387">
        <f t="shared" si="12"/>
        <v>0</v>
      </c>
      <c r="F418" s="387">
        <f>+VLOOKUP(B418,'[1]Alimentazione CE Costi'!$H$1:$N$981,7,FALSE)</f>
        <v>0</v>
      </c>
      <c r="G418" s="387"/>
      <c r="H418" s="387">
        <f t="shared" si="13"/>
        <v>0</v>
      </c>
      <c r="I418" s="387">
        <v>0</v>
      </c>
      <c r="J418" s="387"/>
    </row>
    <row r="419" spans="1:10" ht="25.5">
      <c r="A419" s="371" t="s">
        <v>1974</v>
      </c>
      <c r="B419" s="357" t="s">
        <v>740</v>
      </c>
      <c r="C419" s="357" t="s">
        <v>2680</v>
      </c>
      <c r="D419" s="372"/>
      <c r="E419" s="384"/>
      <c r="F419" s="384"/>
      <c r="G419" s="384"/>
      <c r="H419" s="384"/>
      <c r="I419" s="384"/>
      <c r="J419" s="384"/>
    </row>
    <row r="420" spans="1:10">
      <c r="A420" s="360">
        <v>8</v>
      </c>
      <c r="B420" s="360" t="s">
        <v>2681</v>
      </c>
      <c r="C420" s="361" t="s">
        <v>2682</v>
      </c>
      <c r="D420" s="373"/>
      <c r="E420" s="387">
        <f t="shared" si="12"/>
        <v>0</v>
      </c>
      <c r="F420" s="387">
        <f>+VLOOKUP(B420,'[1]Alimentazione CE Costi'!$H$1:$N$981,7,FALSE)</f>
        <v>0</v>
      </c>
      <c r="G420" s="387"/>
      <c r="H420" s="387">
        <f t="shared" si="13"/>
        <v>0</v>
      </c>
      <c r="I420" s="387">
        <v>0</v>
      </c>
      <c r="J420" s="387"/>
    </row>
    <row r="421" spans="1:10">
      <c r="A421" s="360">
        <v>8</v>
      </c>
      <c r="B421" s="360" t="s">
        <v>2683</v>
      </c>
      <c r="C421" s="361" t="s">
        <v>1953</v>
      </c>
      <c r="D421" s="373"/>
      <c r="E421" s="387">
        <f t="shared" si="12"/>
        <v>0</v>
      </c>
      <c r="F421" s="387">
        <f>+VLOOKUP(B421,'[1]Alimentazione CE Costi'!$H$1:$N$981,7,FALSE)</f>
        <v>0</v>
      </c>
      <c r="G421" s="387"/>
      <c r="H421" s="387">
        <f t="shared" si="13"/>
        <v>0</v>
      </c>
      <c r="I421" s="387">
        <v>0</v>
      </c>
      <c r="J421" s="387"/>
    </row>
    <row r="422" spans="1:10">
      <c r="A422" s="360">
        <v>8</v>
      </c>
      <c r="B422" s="360" t="s">
        <v>2684</v>
      </c>
      <c r="C422" s="361" t="s">
        <v>2685</v>
      </c>
      <c r="D422" s="373"/>
      <c r="E422" s="387">
        <f t="shared" si="12"/>
        <v>0</v>
      </c>
      <c r="F422" s="387">
        <f>+VLOOKUP(B422,'[1]Alimentazione CE Costi'!$H$1:$N$981,7,FALSE)</f>
        <v>0</v>
      </c>
      <c r="G422" s="387"/>
      <c r="H422" s="387">
        <f t="shared" si="13"/>
        <v>0</v>
      </c>
      <c r="I422" s="387">
        <v>0</v>
      </c>
      <c r="J422" s="387"/>
    </row>
    <row r="423" spans="1:10" ht="24">
      <c r="A423" s="360">
        <v>8</v>
      </c>
      <c r="B423" s="360" t="s">
        <v>2686</v>
      </c>
      <c r="C423" s="361" t="s">
        <v>2687</v>
      </c>
      <c r="D423" s="373"/>
      <c r="E423" s="387">
        <f t="shared" si="12"/>
        <v>0</v>
      </c>
      <c r="F423" s="387">
        <f>+VLOOKUP(B423,'[1]Alimentazione CE Costi'!$H$1:$N$981,7,FALSE)</f>
        <v>0</v>
      </c>
      <c r="G423" s="387"/>
      <c r="H423" s="387">
        <f t="shared" si="13"/>
        <v>0</v>
      </c>
      <c r="I423" s="387">
        <v>0</v>
      </c>
      <c r="J423" s="387"/>
    </row>
    <row r="424" spans="1:10">
      <c r="A424" s="360">
        <v>8</v>
      </c>
      <c r="B424" s="360" t="s">
        <v>2688</v>
      </c>
      <c r="C424" s="361" t="s">
        <v>2689</v>
      </c>
      <c r="D424" s="373"/>
      <c r="E424" s="387">
        <f t="shared" si="12"/>
        <v>0</v>
      </c>
      <c r="F424" s="387">
        <f>+VLOOKUP(B424,'[1]Alimentazione CE Costi'!$H$1:$N$981,7,FALSE)</f>
        <v>0</v>
      </c>
      <c r="G424" s="387"/>
      <c r="H424" s="387">
        <f t="shared" si="13"/>
        <v>0</v>
      </c>
      <c r="I424" s="387">
        <v>0</v>
      </c>
      <c r="J424" s="387"/>
    </row>
    <row r="425" spans="1:10">
      <c r="A425" s="360">
        <v>8</v>
      </c>
      <c r="B425" s="360" t="s">
        <v>2690</v>
      </c>
      <c r="C425" s="361" t="s">
        <v>2691</v>
      </c>
      <c r="D425" s="373"/>
      <c r="E425" s="387">
        <f t="shared" si="12"/>
        <v>0</v>
      </c>
      <c r="F425" s="387">
        <f>+VLOOKUP(B425,'[1]Alimentazione CE Costi'!$H$1:$N$981,7,FALSE)</f>
        <v>0</v>
      </c>
      <c r="G425" s="387"/>
      <c r="H425" s="387">
        <f t="shared" si="13"/>
        <v>0</v>
      </c>
      <c r="I425" s="387">
        <v>0</v>
      </c>
      <c r="J425" s="387"/>
    </row>
    <row r="426" spans="1:10">
      <c r="A426" s="371" t="s">
        <v>1974</v>
      </c>
      <c r="B426" s="357" t="s">
        <v>741</v>
      </c>
      <c r="C426" s="357" t="s">
        <v>2692</v>
      </c>
      <c r="D426" s="372"/>
      <c r="E426" s="384"/>
      <c r="F426" s="384"/>
      <c r="G426" s="384"/>
      <c r="H426" s="384"/>
      <c r="I426" s="384"/>
      <c r="J426" s="384"/>
    </row>
    <row r="427" spans="1:10">
      <c r="A427" s="360" t="s">
        <v>2090</v>
      </c>
      <c r="B427" s="360" t="s">
        <v>2693</v>
      </c>
      <c r="C427" s="361" t="s">
        <v>2694</v>
      </c>
      <c r="D427" s="373"/>
      <c r="E427" s="387">
        <f t="shared" si="12"/>
        <v>0</v>
      </c>
      <c r="F427" s="387">
        <f>+VLOOKUP(B427,'[1]Alimentazione CE Costi'!$H$1:$N$981,7,FALSE)</f>
        <v>0</v>
      </c>
      <c r="G427" s="387"/>
      <c r="H427" s="387">
        <f t="shared" si="13"/>
        <v>0</v>
      </c>
      <c r="I427" s="387">
        <v>0</v>
      </c>
      <c r="J427" s="387"/>
    </row>
    <row r="428" spans="1:10" ht="25.5">
      <c r="A428" s="371" t="s">
        <v>1974</v>
      </c>
      <c r="B428" s="357" t="s">
        <v>742</v>
      </c>
      <c r="C428" s="357" t="s">
        <v>2695</v>
      </c>
      <c r="D428" s="372"/>
      <c r="E428" s="384"/>
      <c r="F428" s="384"/>
      <c r="G428" s="384"/>
      <c r="H428" s="384"/>
      <c r="I428" s="384"/>
      <c r="J428" s="384"/>
    </row>
    <row r="429" spans="1:10">
      <c r="A429" s="360">
        <v>8</v>
      </c>
      <c r="B429" s="360" t="s">
        <v>2696</v>
      </c>
      <c r="C429" s="361" t="s">
        <v>743</v>
      </c>
      <c r="D429" s="373"/>
      <c r="E429" s="387">
        <f t="shared" si="12"/>
        <v>1630000</v>
      </c>
      <c r="F429" s="387">
        <f>+VLOOKUP(B429,'[1]Alimentazione CE Costi'!$H$1:$N$981,7,FALSE)</f>
        <v>1630000</v>
      </c>
      <c r="G429" s="387"/>
      <c r="H429" s="387">
        <f t="shared" si="13"/>
        <v>1366178.5480000002</v>
      </c>
      <c r="I429" s="387">
        <v>1366178.5480000002</v>
      </c>
      <c r="J429" s="387"/>
    </row>
    <row r="430" spans="1:10">
      <c r="A430" s="360">
        <v>8</v>
      </c>
      <c r="B430" s="360" t="s">
        <v>2697</v>
      </c>
      <c r="C430" s="361" t="s">
        <v>744</v>
      </c>
      <c r="D430" s="373"/>
      <c r="E430" s="387">
        <f t="shared" si="12"/>
        <v>0</v>
      </c>
      <c r="F430" s="387">
        <f>+VLOOKUP(B430,'[1]Alimentazione CE Costi'!$H$1:$N$981,7,FALSE)</f>
        <v>0</v>
      </c>
      <c r="G430" s="387"/>
      <c r="H430" s="387">
        <f t="shared" si="13"/>
        <v>0</v>
      </c>
      <c r="I430" s="387">
        <v>0</v>
      </c>
      <c r="J430" s="387"/>
    </row>
    <row r="431" spans="1:10">
      <c r="A431" s="360">
        <v>8</v>
      </c>
      <c r="B431" s="360" t="s">
        <v>2698</v>
      </c>
      <c r="C431" s="361" t="s">
        <v>745</v>
      </c>
      <c r="D431" s="373"/>
      <c r="E431" s="387">
        <f t="shared" si="12"/>
        <v>0</v>
      </c>
      <c r="F431" s="387">
        <f>+VLOOKUP(B431,'[1]Alimentazione CE Costi'!$H$1:$N$981,7,FALSE)</f>
        <v>0</v>
      </c>
      <c r="G431" s="387"/>
      <c r="H431" s="387">
        <f t="shared" si="13"/>
        <v>0</v>
      </c>
      <c r="I431" s="387">
        <v>0</v>
      </c>
      <c r="J431" s="387"/>
    </row>
    <row r="432" spans="1:10">
      <c r="A432" s="360">
        <v>8</v>
      </c>
      <c r="B432" s="360" t="s">
        <v>2699</v>
      </c>
      <c r="C432" s="361" t="s">
        <v>746</v>
      </c>
      <c r="D432" s="373"/>
      <c r="E432" s="387">
        <f t="shared" si="12"/>
        <v>0</v>
      </c>
      <c r="F432" s="387">
        <f>+VLOOKUP(B432,'[1]Alimentazione CE Costi'!$H$1:$N$981,7,FALSE)</f>
        <v>0</v>
      </c>
      <c r="G432" s="387"/>
      <c r="H432" s="387">
        <f t="shared" si="13"/>
        <v>0</v>
      </c>
      <c r="I432" s="387">
        <v>0</v>
      </c>
      <c r="J432" s="387"/>
    </row>
    <row r="433" spans="1:10">
      <c r="A433" s="360">
        <v>8</v>
      </c>
      <c r="B433" s="360" t="s">
        <v>2700</v>
      </c>
      <c r="C433" s="361" t="s">
        <v>747</v>
      </c>
      <c r="D433" s="373"/>
      <c r="E433" s="387">
        <f t="shared" si="12"/>
        <v>130000</v>
      </c>
      <c r="F433" s="387">
        <f>+VLOOKUP(B433,'[1]Alimentazione CE Costi'!$H$1:$N$981,7,FALSE)</f>
        <v>130000</v>
      </c>
      <c r="G433" s="387"/>
      <c r="H433" s="387">
        <f t="shared" si="13"/>
        <v>129600</v>
      </c>
      <c r="I433" s="387">
        <v>129600</v>
      </c>
      <c r="J433" s="387"/>
    </row>
    <row r="434" spans="1:10">
      <c r="A434" s="360">
        <v>8</v>
      </c>
      <c r="B434" s="360" t="s">
        <v>2701</v>
      </c>
      <c r="C434" s="361" t="s">
        <v>748</v>
      </c>
      <c r="D434" s="373"/>
      <c r="E434" s="387">
        <f t="shared" si="12"/>
        <v>85000</v>
      </c>
      <c r="F434" s="387">
        <f>+VLOOKUP(B434,'[1]Alimentazione CE Costi'!$H$1:$N$981,7,FALSE)</f>
        <v>85000</v>
      </c>
      <c r="G434" s="387"/>
      <c r="H434" s="387">
        <f t="shared" si="13"/>
        <v>50572.329999999994</v>
      </c>
      <c r="I434" s="387">
        <v>50572.329999999994</v>
      </c>
      <c r="J434" s="387"/>
    </row>
    <row r="435" spans="1:10">
      <c r="A435" s="360">
        <v>8</v>
      </c>
      <c r="B435" s="360" t="s">
        <v>2702</v>
      </c>
      <c r="C435" s="361" t="s">
        <v>749</v>
      </c>
      <c r="D435" s="373"/>
      <c r="E435" s="387">
        <f t="shared" si="12"/>
        <v>0</v>
      </c>
      <c r="F435" s="387">
        <f>+VLOOKUP(B435,'[1]Alimentazione CE Costi'!$H$1:$N$981,7,FALSE)</f>
        <v>0</v>
      </c>
      <c r="G435" s="387"/>
      <c r="H435" s="387">
        <f t="shared" si="13"/>
        <v>0</v>
      </c>
      <c r="I435" s="387">
        <v>0</v>
      </c>
      <c r="J435" s="387"/>
    </row>
    <row r="436" spans="1:10">
      <c r="A436" s="360">
        <v>8</v>
      </c>
      <c r="B436" s="360" t="s">
        <v>2703</v>
      </c>
      <c r="C436" s="361" t="s">
        <v>750</v>
      </c>
      <c r="D436" s="373"/>
      <c r="E436" s="387">
        <f t="shared" si="12"/>
        <v>35000</v>
      </c>
      <c r="F436" s="387">
        <f>+VLOOKUP(B436,'[1]Alimentazione CE Costi'!$H$1:$N$981,7,FALSE)</f>
        <v>35000</v>
      </c>
      <c r="G436" s="387"/>
      <c r="H436" s="387">
        <f t="shared" si="13"/>
        <v>14336.82</v>
      </c>
      <c r="I436" s="387">
        <v>14336.82</v>
      </c>
      <c r="J436" s="387"/>
    </row>
    <row r="437" spans="1:10" ht="24">
      <c r="A437" s="360">
        <v>8</v>
      </c>
      <c r="B437" s="360" t="s">
        <v>2704</v>
      </c>
      <c r="C437" s="361" t="s">
        <v>2705</v>
      </c>
      <c r="D437" s="373"/>
      <c r="E437" s="387">
        <f t="shared" si="12"/>
        <v>0</v>
      </c>
      <c r="F437" s="387">
        <f>+VLOOKUP(B437,'[1]Alimentazione CE Costi'!$H$1:$N$981,7,FALSE)</f>
        <v>0</v>
      </c>
      <c r="G437" s="387"/>
      <c r="H437" s="387">
        <f t="shared" si="13"/>
        <v>368</v>
      </c>
      <c r="I437" s="387">
        <v>368</v>
      </c>
      <c r="J437" s="387"/>
    </row>
    <row r="438" spans="1:10" ht="25.5">
      <c r="A438" s="371" t="s">
        <v>1971</v>
      </c>
      <c r="B438" s="357" t="s">
        <v>751</v>
      </c>
      <c r="C438" s="357" t="s">
        <v>1532</v>
      </c>
      <c r="D438" s="372"/>
      <c r="E438" s="384"/>
      <c r="F438" s="384"/>
      <c r="G438" s="384"/>
      <c r="H438" s="384"/>
      <c r="I438" s="384"/>
      <c r="J438" s="384"/>
    </row>
    <row r="439" spans="1:10" ht="25.5">
      <c r="A439" s="371" t="s">
        <v>1974</v>
      </c>
      <c r="B439" s="357" t="s">
        <v>753</v>
      </c>
      <c r="C439" s="357" t="s">
        <v>1533</v>
      </c>
      <c r="D439" s="372" t="s">
        <v>1248</v>
      </c>
      <c r="E439" s="384"/>
      <c r="F439" s="384"/>
      <c r="G439" s="384"/>
      <c r="H439" s="384"/>
      <c r="I439" s="384"/>
      <c r="J439" s="384"/>
    </row>
    <row r="440" spans="1:10" ht="24">
      <c r="A440" s="360" t="s">
        <v>2090</v>
      </c>
      <c r="B440" s="360" t="s">
        <v>2706</v>
      </c>
      <c r="C440" s="361" t="s">
        <v>752</v>
      </c>
      <c r="D440" s="373" t="s">
        <v>1248</v>
      </c>
      <c r="E440" s="387">
        <f t="shared" si="12"/>
        <v>85096</v>
      </c>
      <c r="F440" s="387">
        <f>+VLOOKUP(B440,'[1]Alimentazione CE Costi'!$H$1:$N$981,7,FALSE)</f>
        <v>85096</v>
      </c>
      <c r="G440" s="387"/>
      <c r="H440" s="387">
        <f t="shared" si="13"/>
        <v>85096</v>
      </c>
      <c r="I440" s="387">
        <v>85096</v>
      </c>
      <c r="J440" s="387"/>
    </row>
    <row r="441" spans="1:10" ht="25.5">
      <c r="A441" s="371" t="s">
        <v>1974</v>
      </c>
      <c r="B441" s="357" t="s">
        <v>755</v>
      </c>
      <c r="C441" s="357" t="s">
        <v>1534</v>
      </c>
      <c r="D441" s="372"/>
      <c r="E441" s="384"/>
      <c r="F441" s="384"/>
      <c r="G441" s="384"/>
      <c r="H441" s="384"/>
      <c r="I441" s="384"/>
      <c r="J441" s="384"/>
    </row>
    <row r="442" spans="1:10" ht="24">
      <c r="A442" s="360" t="s">
        <v>2090</v>
      </c>
      <c r="B442" s="360" t="s">
        <v>2707</v>
      </c>
      <c r="C442" s="361" t="s">
        <v>754</v>
      </c>
      <c r="D442" s="373"/>
      <c r="E442" s="387">
        <f t="shared" si="12"/>
        <v>0</v>
      </c>
      <c r="F442" s="387">
        <f>+VLOOKUP(B442,'[1]Alimentazione CE Costi'!$H$1:$N$981,7,FALSE)</f>
        <v>0</v>
      </c>
      <c r="G442" s="387"/>
      <c r="H442" s="387">
        <f t="shared" si="13"/>
        <v>0</v>
      </c>
      <c r="I442" s="387">
        <v>0</v>
      </c>
      <c r="J442" s="387"/>
    </row>
    <row r="443" spans="1:10" ht="25.5">
      <c r="A443" s="371" t="s">
        <v>1974</v>
      </c>
      <c r="B443" s="357" t="s">
        <v>757</v>
      </c>
      <c r="C443" s="357" t="s">
        <v>1535</v>
      </c>
      <c r="D443" s="372"/>
      <c r="E443" s="384"/>
      <c r="F443" s="384"/>
      <c r="G443" s="384"/>
      <c r="H443" s="384"/>
      <c r="I443" s="384"/>
      <c r="J443" s="384"/>
    </row>
    <row r="444" spans="1:10" ht="24">
      <c r="A444" s="360" t="s">
        <v>2090</v>
      </c>
      <c r="B444" s="360" t="s">
        <v>2708</v>
      </c>
      <c r="C444" s="361" t="s">
        <v>756</v>
      </c>
      <c r="D444" s="373"/>
      <c r="E444" s="387">
        <f t="shared" si="12"/>
        <v>0</v>
      </c>
      <c r="F444" s="387">
        <f>+VLOOKUP(B444,'[1]Alimentazione CE Costi'!$H$1:$N$981,7,FALSE)</f>
        <v>0</v>
      </c>
      <c r="G444" s="387"/>
      <c r="H444" s="387">
        <f t="shared" si="13"/>
        <v>0</v>
      </c>
      <c r="I444" s="387">
        <v>0</v>
      </c>
      <c r="J444" s="387"/>
    </row>
    <row r="445" spans="1:10" ht="25.5">
      <c r="A445" s="371" t="s">
        <v>1969</v>
      </c>
      <c r="B445" s="357" t="s">
        <v>758</v>
      </c>
      <c r="C445" s="357" t="s">
        <v>1536</v>
      </c>
      <c r="D445" s="372"/>
      <c r="E445" s="384"/>
      <c r="F445" s="384"/>
      <c r="G445" s="384"/>
      <c r="H445" s="384"/>
      <c r="I445" s="384"/>
      <c r="J445" s="384"/>
    </row>
    <row r="446" spans="1:10" ht="38.25">
      <c r="A446" s="371" t="s">
        <v>1971</v>
      </c>
      <c r="B446" s="357" t="s">
        <v>760</v>
      </c>
      <c r="C446" s="357" t="s">
        <v>2709</v>
      </c>
      <c r="D446" s="372" t="s">
        <v>1248</v>
      </c>
      <c r="E446" s="384"/>
      <c r="F446" s="384"/>
      <c r="G446" s="384"/>
      <c r="H446" s="384"/>
      <c r="I446" s="384"/>
      <c r="J446" s="384"/>
    </row>
    <row r="447" spans="1:10" ht="24">
      <c r="A447" s="360" t="s">
        <v>1974</v>
      </c>
      <c r="B447" s="360" t="s">
        <v>2710</v>
      </c>
      <c r="C447" s="361" t="s">
        <v>759</v>
      </c>
      <c r="D447" s="373" t="s">
        <v>1248</v>
      </c>
      <c r="E447" s="387">
        <f t="shared" si="12"/>
        <v>0</v>
      </c>
      <c r="F447" s="387">
        <f>+VLOOKUP(B447,'[1]Alimentazione CE Costi'!$H$1:$N$981,7,FALSE)</f>
        <v>0</v>
      </c>
      <c r="G447" s="387"/>
      <c r="H447" s="387">
        <f t="shared" si="13"/>
        <v>0</v>
      </c>
      <c r="I447" s="387">
        <v>0</v>
      </c>
      <c r="J447" s="387"/>
    </row>
    <row r="448" spans="1:10" ht="25.5">
      <c r="A448" s="371" t="s">
        <v>1971</v>
      </c>
      <c r="B448" s="357" t="s">
        <v>762</v>
      </c>
      <c r="C448" s="357" t="s">
        <v>2711</v>
      </c>
      <c r="D448" s="372"/>
      <c r="E448" s="384"/>
      <c r="F448" s="384"/>
      <c r="G448" s="384"/>
      <c r="H448" s="384"/>
      <c r="I448" s="384"/>
      <c r="J448" s="384"/>
    </row>
    <row r="449" spans="1:10" ht="24">
      <c r="A449" s="360" t="s">
        <v>1974</v>
      </c>
      <c r="B449" s="360" t="s">
        <v>2712</v>
      </c>
      <c r="C449" s="361" t="s">
        <v>761</v>
      </c>
      <c r="D449" s="373"/>
      <c r="E449" s="387">
        <f t="shared" si="12"/>
        <v>0</v>
      </c>
      <c r="F449" s="387">
        <f>+VLOOKUP(B449,'[1]Alimentazione CE Costi'!$H$1:$N$981,7,FALSE)</f>
        <v>0</v>
      </c>
      <c r="G449" s="387"/>
      <c r="H449" s="387">
        <f t="shared" si="13"/>
        <v>0</v>
      </c>
      <c r="I449" s="387">
        <v>0</v>
      </c>
      <c r="J449" s="387"/>
    </row>
    <row r="450" spans="1:10" ht="25.5">
      <c r="A450" s="371" t="s">
        <v>1971</v>
      </c>
      <c r="B450" s="357" t="s">
        <v>764</v>
      </c>
      <c r="C450" s="357" t="s">
        <v>1539</v>
      </c>
      <c r="D450" s="372"/>
      <c r="E450" s="384"/>
      <c r="F450" s="384"/>
      <c r="G450" s="384"/>
      <c r="H450" s="384"/>
      <c r="I450" s="384"/>
      <c r="J450" s="384"/>
    </row>
    <row r="451" spans="1:10" ht="24">
      <c r="A451" s="360" t="s">
        <v>1974</v>
      </c>
      <c r="B451" s="360" t="s">
        <v>2713</v>
      </c>
      <c r="C451" s="361" t="s">
        <v>763</v>
      </c>
      <c r="D451" s="373"/>
      <c r="E451" s="387">
        <f t="shared" si="12"/>
        <v>0</v>
      </c>
      <c r="F451" s="387">
        <f>+VLOOKUP(B451,'[1]Alimentazione CE Costi'!$H$1:$N$981,7,FALSE)</f>
        <v>0</v>
      </c>
      <c r="G451" s="387"/>
      <c r="H451" s="387">
        <f t="shared" si="13"/>
        <v>219220</v>
      </c>
      <c r="I451" s="387">
        <v>219220</v>
      </c>
      <c r="J451" s="387"/>
    </row>
    <row r="452" spans="1:10">
      <c r="A452" s="371" t="s">
        <v>1971</v>
      </c>
      <c r="B452" s="357" t="s">
        <v>766</v>
      </c>
      <c r="C452" s="357" t="s">
        <v>2714</v>
      </c>
      <c r="D452" s="372"/>
      <c r="E452" s="384"/>
      <c r="F452" s="384"/>
      <c r="G452" s="384"/>
      <c r="H452" s="384"/>
      <c r="I452" s="384"/>
      <c r="J452" s="384"/>
    </row>
    <row r="453" spans="1:10">
      <c r="A453" s="360">
        <v>7</v>
      </c>
      <c r="B453" s="360" t="s">
        <v>2715</v>
      </c>
      <c r="C453" s="361" t="s">
        <v>767</v>
      </c>
      <c r="D453" s="373"/>
      <c r="E453" s="387">
        <f t="shared" si="12"/>
        <v>0</v>
      </c>
      <c r="F453" s="387">
        <f>+VLOOKUP(B453,'[1]Alimentazione CE Costi'!$H$1:$N$981,7,FALSE)</f>
        <v>0</v>
      </c>
      <c r="G453" s="387"/>
      <c r="H453" s="387">
        <f t="shared" si="13"/>
        <v>0</v>
      </c>
      <c r="I453" s="387">
        <v>0</v>
      </c>
      <c r="J453" s="387"/>
    </row>
    <row r="454" spans="1:10">
      <c r="A454" s="360">
        <v>7</v>
      </c>
      <c r="B454" s="360" t="s">
        <v>2716</v>
      </c>
      <c r="C454" s="361" t="s">
        <v>603</v>
      </c>
      <c r="D454" s="373"/>
      <c r="E454" s="387">
        <f t="shared" ref="E454:E517" si="14">+F454+G454</f>
        <v>0</v>
      </c>
      <c r="F454" s="387">
        <f>+VLOOKUP(B454,'[1]Alimentazione CE Costi'!$H$1:$N$981,7,FALSE)</f>
        <v>0</v>
      </c>
      <c r="G454" s="387"/>
      <c r="H454" s="387">
        <f t="shared" ref="H454:H517" si="15">+I454+J454</f>
        <v>0</v>
      </c>
      <c r="I454" s="387">
        <v>0</v>
      </c>
      <c r="J454" s="387"/>
    </row>
    <row r="455" spans="1:10" s="262" customFormat="1">
      <c r="A455" s="360">
        <v>8</v>
      </c>
      <c r="B455" s="360" t="s">
        <v>3620</v>
      </c>
      <c r="C455" s="361" t="s">
        <v>3615</v>
      </c>
      <c r="D455" s="373"/>
      <c r="E455" s="387">
        <f t="shared" si="14"/>
        <v>0</v>
      </c>
      <c r="F455" s="387"/>
      <c r="G455" s="387"/>
      <c r="H455" s="387">
        <f t="shared" si="15"/>
        <v>0</v>
      </c>
      <c r="I455" s="387"/>
      <c r="J455" s="387"/>
    </row>
    <row r="456" spans="1:10">
      <c r="A456" s="360">
        <v>7</v>
      </c>
      <c r="B456" s="360" t="s">
        <v>2717</v>
      </c>
      <c r="C456" s="361" t="s">
        <v>765</v>
      </c>
      <c r="D456" s="373"/>
      <c r="E456" s="387">
        <f t="shared" si="14"/>
        <v>3000000</v>
      </c>
      <c r="F456" s="387">
        <f>+VLOOKUP(B456,'[1]Alimentazione CE Costi'!$H$1:$N$981,7,FALSE)</f>
        <v>3000000</v>
      </c>
      <c r="G456" s="387"/>
      <c r="H456" s="387">
        <f t="shared" si="15"/>
        <v>2599029.2829571427</v>
      </c>
      <c r="I456" s="387">
        <v>2599029.2829571427</v>
      </c>
      <c r="J456" s="387"/>
    </row>
    <row r="457" spans="1:10" ht="25.5">
      <c r="A457" s="371" t="s">
        <v>1971</v>
      </c>
      <c r="B457" s="357" t="s">
        <v>769</v>
      </c>
      <c r="C457" s="357" t="s">
        <v>2718</v>
      </c>
      <c r="D457" s="372"/>
      <c r="E457" s="384"/>
      <c r="F457" s="384"/>
      <c r="G457" s="384"/>
      <c r="H457" s="384"/>
      <c r="I457" s="384"/>
      <c r="J457" s="384"/>
    </row>
    <row r="458" spans="1:10">
      <c r="A458" s="360" t="s">
        <v>1974</v>
      </c>
      <c r="B458" s="360" t="s">
        <v>2719</v>
      </c>
      <c r="C458" s="361" t="s">
        <v>768</v>
      </c>
      <c r="D458" s="373"/>
      <c r="E458" s="387">
        <f t="shared" si="14"/>
        <v>0</v>
      </c>
      <c r="F458" s="387">
        <f>+VLOOKUP(B458,'[1]Alimentazione CE Costi'!$H$1:$N$981,7,FALSE)</f>
        <v>0</v>
      </c>
      <c r="G458" s="387"/>
      <c r="H458" s="387">
        <f t="shared" si="15"/>
        <v>0</v>
      </c>
      <c r="I458" s="387">
        <v>0</v>
      </c>
      <c r="J458" s="387"/>
    </row>
    <row r="459" spans="1:10" ht="25.5">
      <c r="A459" s="371" t="s">
        <v>1971</v>
      </c>
      <c r="B459" s="357" t="s">
        <v>771</v>
      </c>
      <c r="C459" s="357" t="s">
        <v>1542</v>
      </c>
      <c r="D459" s="372" t="s">
        <v>1248</v>
      </c>
      <c r="E459" s="384"/>
      <c r="F459" s="384"/>
      <c r="G459" s="384"/>
      <c r="H459" s="384"/>
      <c r="I459" s="384"/>
      <c r="J459" s="384"/>
    </row>
    <row r="460" spans="1:10" ht="24">
      <c r="A460" s="360" t="s">
        <v>1974</v>
      </c>
      <c r="B460" s="360" t="s">
        <v>2720</v>
      </c>
      <c r="C460" s="361" t="s">
        <v>770</v>
      </c>
      <c r="D460" s="373" t="s">
        <v>1248</v>
      </c>
      <c r="E460" s="387">
        <f t="shared" si="14"/>
        <v>0</v>
      </c>
      <c r="F460" s="387">
        <f>+VLOOKUP(B460,'[1]Alimentazione CE Costi'!$H$1:$N$981,7,FALSE)</f>
        <v>0</v>
      </c>
      <c r="G460" s="387"/>
      <c r="H460" s="387">
        <f t="shared" si="15"/>
        <v>0</v>
      </c>
      <c r="I460" s="387">
        <v>0</v>
      </c>
      <c r="J460" s="387"/>
    </row>
    <row r="461" spans="1:10" ht="25.5">
      <c r="A461" s="371" t="s">
        <v>1971</v>
      </c>
      <c r="B461" s="357" t="s">
        <v>773</v>
      </c>
      <c r="C461" s="357" t="s">
        <v>2721</v>
      </c>
      <c r="D461" s="372"/>
      <c r="E461" s="384"/>
      <c r="F461" s="384"/>
      <c r="G461" s="384"/>
      <c r="H461" s="384"/>
      <c r="I461" s="384"/>
      <c r="J461" s="384"/>
    </row>
    <row r="462" spans="1:10" ht="24">
      <c r="A462" s="360" t="s">
        <v>1974</v>
      </c>
      <c r="B462" s="360" t="s">
        <v>2722</v>
      </c>
      <c r="C462" s="361" t="s">
        <v>772</v>
      </c>
      <c r="D462" s="373"/>
      <c r="E462" s="387">
        <f t="shared" si="14"/>
        <v>0</v>
      </c>
      <c r="F462" s="387">
        <f>+VLOOKUP(B462,'[1]Alimentazione CE Costi'!$H$1:$N$981,7,FALSE)</f>
        <v>0</v>
      </c>
      <c r="G462" s="387"/>
      <c r="H462" s="387">
        <f t="shared" si="15"/>
        <v>0</v>
      </c>
      <c r="I462" s="387">
        <v>0</v>
      </c>
      <c r="J462" s="387"/>
    </row>
    <row r="463" spans="1:10" ht="25.5">
      <c r="A463" s="371" t="s">
        <v>1969</v>
      </c>
      <c r="B463" s="357" t="s">
        <v>774</v>
      </c>
      <c r="C463" s="357" t="s">
        <v>1544</v>
      </c>
      <c r="D463" s="372"/>
      <c r="E463" s="384"/>
      <c r="F463" s="384"/>
      <c r="G463" s="384"/>
      <c r="H463" s="384"/>
      <c r="I463" s="384"/>
      <c r="J463" s="384"/>
    </row>
    <row r="464" spans="1:10">
      <c r="A464" s="360" t="s">
        <v>1971</v>
      </c>
      <c r="B464" s="360" t="s">
        <v>2723</v>
      </c>
      <c r="C464" s="361" t="s">
        <v>775</v>
      </c>
      <c r="D464" s="373"/>
      <c r="E464" s="387">
        <f t="shared" si="14"/>
        <v>0</v>
      </c>
      <c r="F464" s="387">
        <f>+VLOOKUP(B464,'[1]Alimentazione CE Costi'!$H$1:$N$981,7,FALSE)</f>
        <v>0</v>
      </c>
      <c r="G464" s="387"/>
      <c r="H464" s="387">
        <f t="shared" si="15"/>
        <v>0</v>
      </c>
      <c r="I464" s="387">
        <v>0</v>
      </c>
      <c r="J464" s="387"/>
    </row>
    <row r="465" spans="1:10">
      <c r="A465" s="371" t="s">
        <v>1967</v>
      </c>
      <c r="B465" s="357" t="s">
        <v>776</v>
      </c>
      <c r="C465" s="357" t="s">
        <v>1545</v>
      </c>
      <c r="D465" s="372"/>
      <c r="E465" s="384"/>
      <c r="F465" s="384"/>
      <c r="G465" s="384"/>
      <c r="H465" s="384"/>
      <c r="I465" s="384"/>
      <c r="J465" s="384"/>
    </row>
    <row r="466" spans="1:10">
      <c r="A466" s="371" t="s">
        <v>1969</v>
      </c>
      <c r="B466" s="357" t="s">
        <v>777</v>
      </c>
      <c r="C466" s="357" t="s">
        <v>2724</v>
      </c>
      <c r="D466" s="372"/>
      <c r="E466" s="384"/>
      <c r="F466" s="384"/>
      <c r="G466" s="384"/>
      <c r="H466" s="384"/>
      <c r="I466" s="384"/>
      <c r="J466" s="384"/>
    </row>
    <row r="467" spans="1:10">
      <c r="A467" s="371" t="s">
        <v>1971</v>
      </c>
      <c r="B467" s="357" t="s">
        <v>779</v>
      </c>
      <c r="C467" s="357" t="s">
        <v>2725</v>
      </c>
      <c r="D467" s="372"/>
      <c r="E467" s="384"/>
      <c r="F467" s="384"/>
      <c r="G467" s="384"/>
      <c r="H467" s="384"/>
      <c r="I467" s="384"/>
      <c r="J467" s="384"/>
    </row>
    <row r="468" spans="1:10">
      <c r="A468" s="360" t="s">
        <v>1974</v>
      </c>
      <c r="B468" s="360" t="s">
        <v>2726</v>
      </c>
      <c r="C468" s="361" t="s">
        <v>778</v>
      </c>
      <c r="D468" s="373"/>
      <c r="E468" s="387">
        <f t="shared" si="14"/>
        <v>15000</v>
      </c>
      <c r="F468" s="387">
        <f>+VLOOKUP(B468,'[1]Alimentazione CE Costi'!$H$1:$N$981,7,FALSE)</f>
        <v>15000</v>
      </c>
      <c r="G468" s="387"/>
      <c r="H468" s="387">
        <f t="shared" si="15"/>
        <v>5797.44</v>
      </c>
      <c r="I468" s="387">
        <v>5797.44</v>
      </c>
      <c r="J468" s="387"/>
    </row>
    <row r="469" spans="1:10">
      <c r="A469" s="371" t="s">
        <v>1971</v>
      </c>
      <c r="B469" s="357" t="s">
        <v>781</v>
      </c>
      <c r="C469" s="357" t="s">
        <v>2727</v>
      </c>
      <c r="D469" s="372"/>
      <c r="E469" s="384"/>
      <c r="F469" s="384"/>
      <c r="G469" s="384"/>
      <c r="H469" s="384"/>
      <c r="I469" s="384"/>
      <c r="J469" s="384"/>
    </row>
    <row r="470" spans="1:10">
      <c r="A470" s="360" t="s">
        <v>1974</v>
      </c>
      <c r="B470" s="360" t="s">
        <v>2728</v>
      </c>
      <c r="C470" s="361" t="s">
        <v>780</v>
      </c>
      <c r="D470" s="373"/>
      <c r="E470" s="387">
        <f t="shared" si="14"/>
        <v>50000</v>
      </c>
      <c r="F470" s="387">
        <f>+VLOOKUP(B470,'[1]Alimentazione CE Costi'!$H$1:$N$981,7,FALSE)</f>
        <v>50000</v>
      </c>
      <c r="G470" s="387"/>
      <c r="H470" s="387">
        <f t="shared" si="15"/>
        <v>50169.279999999999</v>
      </c>
      <c r="I470" s="387">
        <v>50169.279999999999</v>
      </c>
      <c r="J470" s="387"/>
    </row>
    <row r="471" spans="1:10">
      <c r="A471" s="371" t="s">
        <v>1971</v>
      </c>
      <c r="B471" s="357" t="s">
        <v>782</v>
      </c>
      <c r="C471" s="357" t="s">
        <v>2729</v>
      </c>
      <c r="D471" s="372"/>
      <c r="E471" s="384"/>
      <c r="F471" s="384"/>
      <c r="G471" s="384"/>
      <c r="H471" s="384"/>
      <c r="I471" s="384"/>
      <c r="J471" s="384"/>
    </row>
    <row r="472" spans="1:10">
      <c r="A472" s="371" t="s">
        <v>1974</v>
      </c>
      <c r="B472" s="357" t="s">
        <v>784</v>
      </c>
      <c r="C472" s="357" t="s">
        <v>1550</v>
      </c>
      <c r="D472" s="372"/>
      <c r="E472" s="384"/>
      <c r="F472" s="384"/>
      <c r="G472" s="384"/>
      <c r="H472" s="384"/>
      <c r="I472" s="384"/>
      <c r="J472" s="384"/>
    </row>
    <row r="473" spans="1:10">
      <c r="A473" s="360" t="s">
        <v>2090</v>
      </c>
      <c r="B473" s="360" t="s">
        <v>2730</v>
      </c>
      <c r="C473" s="361" t="s">
        <v>783</v>
      </c>
      <c r="D473" s="373"/>
      <c r="E473" s="387">
        <f t="shared" si="14"/>
        <v>125000</v>
      </c>
      <c r="F473" s="387">
        <f>+VLOOKUP(B473,'[1]Alimentazione CE Costi'!$H$1:$N$981,7,FALSE)</f>
        <v>125000</v>
      </c>
      <c r="G473" s="387"/>
      <c r="H473" s="387">
        <f t="shared" si="15"/>
        <v>121036</v>
      </c>
      <c r="I473" s="387">
        <v>121036</v>
      </c>
      <c r="J473" s="387"/>
    </row>
    <row r="474" spans="1:10">
      <c r="A474" s="371" t="s">
        <v>1974</v>
      </c>
      <c r="B474" s="357" t="s">
        <v>786</v>
      </c>
      <c r="C474" s="357" t="s">
        <v>1551</v>
      </c>
      <c r="D474" s="372"/>
      <c r="E474" s="384"/>
      <c r="F474" s="384"/>
      <c r="G474" s="384"/>
      <c r="H474" s="384"/>
      <c r="I474" s="384"/>
      <c r="J474" s="384"/>
    </row>
    <row r="475" spans="1:10">
      <c r="A475" s="360" t="s">
        <v>2090</v>
      </c>
      <c r="B475" s="360" t="s">
        <v>2731</v>
      </c>
      <c r="C475" s="361" t="s">
        <v>785</v>
      </c>
      <c r="D475" s="373"/>
      <c r="E475" s="387">
        <f t="shared" si="14"/>
        <v>0</v>
      </c>
      <c r="F475" s="387">
        <f>+VLOOKUP(B475,'[1]Alimentazione CE Costi'!$H$1:$N$981,7,FALSE)</f>
        <v>0</v>
      </c>
      <c r="G475" s="387"/>
      <c r="H475" s="387">
        <f t="shared" si="15"/>
        <v>0</v>
      </c>
      <c r="I475" s="387">
        <v>0</v>
      </c>
      <c r="J475" s="387"/>
    </row>
    <row r="476" spans="1:10">
      <c r="A476" s="371" t="s">
        <v>1971</v>
      </c>
      <c r="B476" s="357" t="s">
        <v>788</v>
      </c>
      <c r="C476" s="357" t="s">
        <v>2732</v>
      </c>
      <c r="D476" s="372"/>
      <c r="E476" s="384"/>
      <c r="F476" s="384"/>
      <c r="G476" s="384"/>
      <c r="H476" s="384"/>
      <c r="I476" s="384"/>
      <c r="J476" s="384"/>
    </row>
    <row r="477" spans="1:10">
      <c r="A477" s="360" t="s">
        <v>1974</v>
      </c>
      <c r="B477" s="360" t="s">
        <v>2733</v>
      </c>
      <c r="C477" s="361" t="s">
        <v>787</v>
      </c>
      <c r="D477" s="373"/>
      <c r="E477" s="387">
        <f t="shared" si="14"/>
        <v>0</v>
      </c>
      <c r="F477" s="387">
        <f>+VLOOKUP(B477,'[1]Alimentazione CE Costi'!$H$1:$N$981,7,FALSE)</f>
        <v>0</v>
      </c>
      <c r="G477" s="387"/>
      <c r="H477" s="387">
        <f t="shared" si="15"/>
        <v>0</v>
      </c>
      <c r="I477" s="387">
        <v>0</v>
      </c>
      <c r="J477" s="387"/>
    </row>
    <row r="478" spans="1:10">
      <c r="A478" s="371" t="s">
        <v>1971</v>
      </c>
      <c r="B478" s="357" t="s">
        <v>789</v>
      </c>
      <c r="C478" s="357" t="s">
        <v>2734</v>
      </c>
      <c r="D478" s="372"/>
      <c r="E478" s="384"/>
      <c r="F478" s="384"/>
      <c r="G478" s="384"/>
      <c r="H478" s="384"/>
      <c r="I478" s="384"/>
      <c r="J478" s="384"/>
    </row>
    <row r="479" spans="1:10">
      <c r="A479" s="360" t="s">
        <v>1974</v>
      </c>
      <c r="B479" s="360" t="s">
        <v>2735</v>
      </c>
      <c r="C479" s="361" t="s">
        <v>790</v>
      </c>
      <c r="D479" s="373"/>
      <c r="E479" s="387">
        <f t="shared" si="14"/>
        <v>0</v>
      </c>
      <c r="F479" s="387">
        <f>+VLOOKUP(B479,'[1]Alimentazione CE Costi'!$H$1:$N$981,7,FALSE)</f>
        <v>0</v>
      </c>
      <c r="G479" s="387"/>
      <c r="H479" s="387">
        <f t="shared" si="15"/>
        <v>0</v>
      </c>
      <c r="I479" s="387">
        <v>0</v>
      </c>
      <c r="J479" s="387"/>
    </row>
    <row r="480" spans="1:10">
      <c r="A480" s="360" t="s">
        <v>1974</v>
      </c>
      <c r="B480" s="360" t="s">
        <v>2736</v>
      </c>
      <c r="C480" s="361" t="s">
        <v>791</v>
      </c>
      <c r="D480" s="373"/>
      <c r="E480" s="387">
        <f t="shared" si="14"/>
        <v>0</v>
      </c>
      <c r="F480" s="387">
        <f>+VLOOKUP(B480,'[1]Alimentazione CE Costi'!$H$1:$N$981,7,FALSE)</f>
        <v>0</v>
      </c>
      <c r="G480" s="387"/>
      <c r="H480" s="387">
        <f t="shared" si="15"/>
        <v>0</v>
      </c>
      <c r="I480" s="387">
        <v>0</v>
      </c>
      <c r="J480" s="387"/>
    </row>
    <row r="481" spans="1:10">
      <c r="A481" s="360" t="s">
        <v>1974</v>
      </c>
      <c r="B481" s="360" t="s">
        <v>2737</v>
      </c>
      <c r="C481" s="361" t="s">
        <v>792</v>
      </c>
      <c r="D481" s="373"/>
      <c r="E481" s="387">
        <f t="shared" si="14"/>
        <v>527711.17000000004</v>
      </c>
      <c r="F481" s="387">
        <f>+VLOOKUP(B481,'[1]Alimentazione CE Costi'!$H$1:$N$981,7,FALSE)</f>
        <v>527711.17000000004</v>
      </c>
      <c r="G481" s="387"/>
      <c r="H481" s="387">
        <f t="shared" si="15"/>
        <v>61253.600000000006</v>
      </c>
      <c r="I481" s="387">
        <v>61253.600000000006</v>
      </c>
      <c r="J481" s="387"/>
    </row>
    <row r="482" spans="1:10">
      <c r="A482" s="371" t="s">
        <v>1971</v>
      </c>
      <c r="B482" s="357" t="s">
        <v>794</v>
      </c>
      <c r="C482" s="357" t="s">
        <v>2738</v>
      </c>
      <c r="D482" s="372"/>
      <c r="E482" s="384"/>
      <c r="F482" s="384"/>
      <c r="G482" s="384"/>
      <c r="H482" s="384"/>
      <c r="I482" s="384"/>
      <c r="J482" s="384"/>
    </row>
    <row r="483" spans="1:10">
      <c r="A483" s="360" t="s">
        <v>1974</v>
      </c>
      <c r="B483" s="360" t="s">
        <v>2739</v>
      </c>
      <c r="C483" s="361" t="s">
        <v>793</v>
      </c>
      <c r="D483" s="373"/>
      <c r="E483" s="387">
        <f t="shared" si="14"/>
        <v>5000</v>
      </c>
      <c r="F483" s="387">
        <f>+VLOOKUP(B483,'[1]Alimentazione CE Costi'!$H$1:$N$981,7,FALSE)</f>
        <v>5000</v>
      </c>
      <c r="G483" s="387"/>
      <c r="H483" s="387">
        <f t="shared" si="15"/>
        <v>2281.0700000000002</v>
      </c>
      <c r="I483" s="387">
        <v>2281.0700000000002</v>
      </c>
      <c r="J483" s="387"/>
    </row>
    <row r="484" spans="1:10">
      <c r="A484" s="371" t="s">
        <v>1971</v>
      </c>
      <c r="B484" s="357" t="s">
        <v>796</v>
      </c>
      <c r="C484" s="357" t="s">
        <v>2740</v>
      </c>
      <c r="D484" s="372"/>
      <c r="E484" s="384"/>
      <c r="F484" s="384"/>
      <c r="G484" s="384"/>
      <c r="H484" s="384"/>
      <c r="I484" s="384"/>
      <c r="J484" s="384"/>
    </row>
    <row r="485" spans="1:10">
      <c r="A485" s="360" t="s">
        <v>1974</v>
      </c>
      <c r="B485" s="360" t="s">
        <v>2741</v>
      </c>
      <c r="C485" s="361" t="s">
        <v>795</v>
      </c>
      <c r="D485" s="373"/>
      <c r="E485" s="387">
        <f t="shared" si="14"/>
        <v>100000</v>
      </c>
      <c r="F485" s="387">
        <f>+VLOOKUP(B485,'[1]Alimentazione CE Costi'!$H$1:$N$981,7,FALSE)</f>
        <v>100000</v>
      </c>
      <c r="G485" s="387"/>
      <c r="H485" s="387">
        <f t="shared" si="15"/>
        <v>50733.78</v>
      </c>
      <c r="I485" s="387">
        <v>50733.78</v>
      </c>
      <c r="J485" s="387"/>
    </row>
    <row r="486" spans="1:10">
      <c r="A486" s="371" t="s">
        <v>1971</v>
      </c>
      <c r="B486" s="357" t="s">
        <v>797</v>
      </c>
      <c r="C486" s="357" t="s">
        <v>2742</v>
      </c>
      <c r="D486" s="372"/>
      <c r="E486" s="384"/>
      <c r="F486" s="384"/>
      <c r="G486" s="384"/>
      <c r="H486" s="384"/>
      <c r="I486" s="384"/>
      <c r="J486" s="384"/>
    </row>
    <row r="487" spans="1:10">
      <c r="A487" s="360" t="s">
        <v>1974</v>
      </c>
      <c r="B487" s="360" t="s">
        <v>2743</v>
      </c>
      <c r="C487" s="361" t="s">
        <v>798</v>
      </c>
      <c r="D487" s="373"/>
      <c r="E487" s="387">
        <f t="shared" si="14"/>
        <v>14846</v>
      </c>
      <c r="F487" s="387">
        <f>+VLOOKUP(B487,'[1]Alimentazione CE Costi'!$H$1:$N$981,7,FALSE)</f>
        <v>14846</v>
      </c>
      <c r="G487" s="387"/>
      <c r="H487" s="387">
        <f t="shared" si="15"/>
        <v>95025.600000000006</v>
      </c>
      <c r="I487" s="387">
        <v>95025.600000000006</v>
      </c>
      <c r="J487" s="387"/>
    </row>
    <row r="488" spans="1:10">
      <c r="A488" s="360" t="s">
        <v>1974</v>
      </c>
      <c r="B488" s="360" t="s">
        <v>2744</v>
      </c>
      <c r="C488" s="361" t="s">
        <v>799</v>
      </c>
      <c r="D488" s="373"/>
      <c r="E488" s="387">
        <f t="shared" si="14"/>
        <v>0</v>
      </c>
      <c r="F488" s="387">
        <f>+VLOOKUP(B488,'[1]Alimentazione CE Costi'!$H$1:$N$981,7,FALSE)</f>
        <v>0</v>
      </c>
      <c r="G488" s="387"/>
      <c r="H488" s="387">
        <f t="shared" si="15"/>
        <v>0</v>
      </c>
      <c r="I488" s="387">
        <v>0</v>
      </c>
      <c r="J488" s="387"/>
    </row>
    <row r="489" spans="1:10">
      <c r="A489" s="371" t="s">
        <v>1971</v>
      </c>
      <c r="B489" s="357" t="s">
        <v>801</v>
      </c>
      <c r="C489" s="357" t="s">
        <v>2745</v>
      </c>
      <c r="D489" s="372"/>
      <c r="E489" s="384"/>
      <c r="F489" s="384"/>
      <c r="G489" s="384"/>
      <c r="H489" s="384"/>
      <c r="I489" s="384"/>
      <c r="J489" s="384"/>
    </row>
    <row r="490" spans="1:10">
      <c r="A490" s="360" t="s">
        <v>1974</v>
      </c>
      <c r="B490" s="360" t="s">
        <v>2746</v>
      </c>
      <c r="C490" s="361" t="s">
        <v>800</v>
      </c>
      <c r="D490" s="373"/>
      <c r="E490" s="387">
        <f t="shared" si="14"/>
        <v>20000</v>
      </c>
      <c r="F490" s="387">
        <f>+VLOOKUP(B490,'[1]Alimentazione CE Costi'!$H$1:$N$981,7,FALSE)</f>
        <v>20000</v>
      </c>
      <c r="G490" s="387"/>
      <c r="H490" s="387">
        <f t="shared" si="15"/>
        <v>15417.04</v>
      </c>
      <c r="I490" s="387">
        <v>15417.04</v>
      </c>
      <c r="J490" s="387"/>
    </row>
    <row r="491" spans="1:10">
      <c r="A491" s="371" t="s">
        <v>1971</v>
      </c>
      <c r="B491" s="357" t="s">
        <v>803</v>
      </c>
      <c r="C491" s="357" t="s">
        <v>2747</v>
      </c>
      <c r="D491" s="372"/>
      <c r="E491" s="384"/>
      <c r="F491" s="384"/>
      <c r="G491" s="384"/>
      <c r="H491" s="384"/>
      <c r="I491" s="384"/>
      <c r="J491" s="384"/>
    </row>
    <row r="492" spans="1:10">
      <c r="A492" s="360" t="s">
        <v>1974</v>
      </c>
      <c r="B492" s="360" t="s">
        <v>2748</v>
      </c>
      <c r="C492" s="361" t="s">
        <v>804</v>
      </c>
      <c r="D492" s="373"/>
      <c r="E492" s="387">
        <f t="shared" si="14"/>
        <v>0</v>
      </c>
      <c r="F492" s="387">
        <f>+VLOOKUP(B492,'[1]Alimentazione CE Costi'!$H$1:$N$981,7,FALSE)</f>
        <v>0</v>
      </c>
      <c r="G492" s="387"/>
      <c r="H492" s="387">
        <f t="shared" si="15"/>
        <v>0</v>
      </c>
      <c r="I492" s="387">
        <v>0</v>
      </c>
      <c r="J492" s="387"/>
    </row>
    <row r="493" spans="1:10">
      <c r="A493" s="360" t="s">
        <v>1974</v>
      </c>
      <c r="B493" s="360" t="s">
        <v>2749</v>
      </c>
      <c r="C493" s="361" t="s">
        <v>805</v>
      </c>
      <c r="D493" s="373"/>
      <c r="E493" s="387">
        <f t="shared" si="14"/>
        <v>0</v>
      </c>
      <c r="F493" s="387">
        <f>+VLOOKUP(B493,'[1]Alimentazione CE Costi'!$H$1:$N$981,7,FALSE)</f>
        <v>0</v>
      </c>
      <c r="G493" s="387"/>
      <c r="H493" s="387">
        <f t="shared" si="15"/>
        <v>0</v>
      </c>
      <c r="I493" s="387">
        <v>0</v>
      </c>
      <c r="J493" s="387"/>
    </row>
    <row r="494" spans="1:10">
      <c r="A494" s="360" t="s">
        <v>1974</v>
      </c>
      <c r="B494" s="360" t="s">
        <v>2750</v>
      </c>
      <c r="C494" s="361" t="s">
        <v>806</v>
      </c>
      <c r="D494" s="373"/>
      <c r="E494" s="387">
        <f t="shared" si="14"/>
        <v>240000</v>
      </c>
      <c r="F494" s="387">
        <f>+VLOOKUP(B494,'[1]Alimentazione CE Costi'!$H$1:$N$981,7,FALSE)</f>
        <v>240000</v>
      </c>
      <c r="G494" s="387"/>
      <c r="H494" s="387">
        <f t="shared" si="15"/>
        <v>232025.8</v>
      </c>
      <c r="I494" s="387">
        <v>232025.8</v>
      </c>
      <c r="J494" s="387"/>
    </row>
    <row r="495" spans="1:10">
      <c r="A495" s="360" t="s">
        <v>1974</v>
      </c>
      <c r="B495" s="360" t="s">
        <v>2751</v>
      </c>
      <c r="C495" s="361" t="s">
        <v>807</v>
      </c>
      <c r="D495" s="373"/>
      <c r="E495" s="387">
        <f t="shared" si="14"/>
        <v>45000</v>
      </c>
      <c r="F495" s="387">
        <f>+VLOOKUP(B495,'[1]Alimentazione CE Costi'!$H$1:$N$981,7,FALSE)</f>
        <v>45000</v>
      </c>
      <c r="G495" s="387"/>
      <c r="H495" s="387">
        <f t="shared" si="15"/>
        <v>37276.120000000003</v>
      </c>
      <c r="I495" s="387">
        <v>37276.120000000003</v>
      </c>
      <c r="J495" s="387"/>
    </row>
    <row r="496" spans="1:10">
      <c r="A496" s="360" t="s">
        <v>1974</v>
      </c>
      <c r="B496" s="360" t="s">
        <v>2752</v>
      </c>
      <c r="C496" s="361" t="s">
        <v>802</v>
      </c>
      <c r="D496" s="373"/>
      <c r="E496" s="387">
        <f t="shared" si="14"/>
        <v>0</v>
      </c>
      <c r="F496" s="387">
        <f>+VLOOKUP(B496,'[1]Alimentazione CE Costi'!$H$1:$N$981,7,FALSE)</f>
        <v>0</v>
      </c>
      <c r="G496" s="387"/>
      <c r="H496" s="387">
        <f t="shared" si="15"/>
        <v>0</v>
      </c>
      <c r="I496" s="387">
        <v>0</v>
      </c>
      <c r="J496" s="387"/>
    </row>
    <row r="497" spans="1:10">
      <c r="A497" s="371" t="s">
        <v>1971</v>
      </c>
      <c r="B497" s="357" t="s">
        <v>808</v>
      </c>
      <c r="C497" s="357" t="s">
        <v>2753</v>
      </c>
      <c r="D497" s="372"/>
      <c r="E497" s="384"/>
      <c r="F497" s="384"/>
      <c r="G497" s="384"/>
      <c r="H497" s="384"/>
      <c r="I497" s="384"/>
      <c r="J497" s="384"/>
    </row>
    <row r="498" spans="1:10">
      <c r="A498" s="371" t="s">
        <v>1974</v>
      </c>
      <c r="B498" s="357" t="s">
        <v>809</v>
      </c>
      <c r="C498" s="357" t="s">
        <v>2754</v>
      </c>
      <c r="D498" s="372"/>
      <c r="E498" s="384"/>
      <c r="F498" s="384"/>
      <c r="G498" s="384"/>
      <c r="H498" s="384"/>
      <c r="I498" s="384"/>
      <c r="J498" s="384"/>
    </row>
    <row r="499" spans="1:10">
      <c r="A499" s="360" t="s">
        <v>2090</v>
      </c>
      <c r="B499" s="360" t="s">
        <v>2755</v>
      </c>
      <c r="C499" s="361" t="s">
        <v>2756</v>
      </c>
      <c r="D499" s="373"/>
      <c r="E499" s="387">
        <f t="shared" si="14"/>
        <v>4100000</v>
      </c>
      <c r="F499" s="387">
        <f>+VLOOKUP(B499,'[1]Alimentazione CE Costi'!$H$1:$N$981,7,FALSE)</f>
        <v>4100000</v>
      </c>
      <c r="G499" s="387"/>
      <c r="H499" s="387">
        <f t="shared" si="15"/>
        <v>3920000</v>
      </c>
      <c r="I499" s="387">
        <v>3920000</v>
      </c>
      <c r="J499" s="387"/>
    </row>
    <row r="500" spans="1:10" ht="25.5">
      <c r="A500" s="371" t="s">
        <v>1974</v>
      </c>
      <c r="B500" s="357" t="s">
        <v>811</v>
      </c>
      <c r="C500" s="357" t="s">
        <v>2757</v>
      </c>
      <c r="D500" s="372"/>
      <c r="E500" s="384"/>
      <c r="F500" s="384"/>
      <c r="G500" s="384"/>
      <c r="H500" s="384"/>
      <c r="I500" s="384"/>
      <c r="J500" s="384"/>
    </row>
    <row r="501" spans="1:10">
      <c r="A501" s="360" t="s">
        <v>2090</v>
      </c>
      <c r="B501" s="360" t="s">
        <v>2758</v>
      </c>
      <c r="C501" s="361" t="s">
        <v>810</v>
      </c>
      <c r="D501" s="373"/>
      <c r="E501" s="387">
        <f t="shared" si="14"/>
        <v>25000</v>
      </c>
      <c r="F501" s="387">
        <f>+VLOOKUP(B501,'[1]Alimentazione CE Costi'!$H$1:$N$981,7,FALSE)</f>
        <v>25000</v>
      </c>
      <c r="G501" s="387"/>
      <c r="H501" s="387">
        <f t="shared" si="15"/>
        <v>18254.48</v>
      </c>
      <c r="I501" s="387">
        <v>18254.48</v>
      </c>
      <c r="J501" s="387"/>
    </row>
    <row r="502" spans="1:10">
      <c r="A502" s="371" t="s">
        <v>1971</v>
      </c>
      <c r="B502" s="357" t="s">
        <v>812</v>
      </c>
      <c r="C502" s="357" t="s">
        <v>1562</v>
      </c>
      <c r="D502" s="372"/>
      <c r="E502" s="384"/>
      <c r="F502" s="384"/>
      <c r="G502" s="384"/>
      <c r="H502" s="384"/>
      <c r="I502" s="384"/>
      <c r="J502" s="384"/>
    </row>
    <row r="503" spans="1:10" ht="25.5">
      <c r="A503" s="371" t="s">
        <v>1974</v>
      </c>
      <c r="B503" s="357" t="s">
        <v>814</v>
      </c>
      <c r="C503" s="357" t="s">
        <v>1563</v>
      </c>
      <c r="D503" s="372" t="s">
        <v>1248</v>
      </c>
      <c r="E503" s="384"/>
      <c r="F503" s="384"/>
      <c r="G503" s="384"/>
      <c r="H503" s="384"/>
      <c r="I503" s="384"/>
      <c r="J503" s="384"/>
    </row>
    <row r="504" spans="1:10" ht="24">
      <c r="A504" s="360" t="s">
        <v>2090</v>
      </c>
      <c r="B504" s="360" t="s">
        <v>2759</v>
      </c>
      <c r="C504" s="361" t="s">
        <v>813</v>
      </c>
      <c r="D504" s="373" t="s">
        <v>1248</v>
      </c>
      <c r="E504" s="387">
        <f t="shared" si="14"/>
        <v>0</v>
      </c>
      <c r="F504" s="387">
        <f>+VLOOKUP(B504,'[1]Alimentazione CE Costi'!$H$1:$N$981,7,FALSE)</f>
        <v>0</v>
      </c>
      <c r="G504" s="387"/>
      <c r="H504" s="387">
        <f t="shared" si="15"/>
        <v>0</v>
      </c>
      <c r="I504" s="387">
        <v>0</v>
      </c>
      <c r="J504" s="387"/>
    </row>
    <row r="505" spans="1:10" ht="25.5">
      <c r="A505" s="371" t="s">
        <v>1974</v>
      </c>
      <c r="B505" s="357" t="s">
        <v>815</v>
      </c>
      <c r="C505" s="357" t="s">
        <v>1564</v>
      </c>
      <c r="D505" s="372"/>
      <c r="E505" s="384"/>
      <c r="F505" s="384"/>
      <c r="G505" s="384"/>
      <c r="H505" s="384"/>
      <c r="I505" s="384"/>
      <c r="J505" s="384"/>
    </row>
    <row r="506" spans="1:10">
      <c r="A506" s="360" t="s">
        <v>2090</v>
      </c>
      <c r="B506" s="360" t="s">
        <v>2760</v>
      </c>
      <c r="C506" s="361" t="s">
        <v>816</v>
      </c>
      <c r="D506" s="373"/>
      <c r="E506" s="387">
        <f t="shared" si="14"/>
        <v>10000</v>
      </c>
      <c r="F506" s="387">
        <f>+VLOOKUP(B506,'[1]Alimentazione CE Costi'!$H$1:$N$981,7,FALSE)</f>
        <v>10000</v>
      </c>
      <c r="G506" s="387"/>
      <c r="H506" s="387">
        <f t="shared" si="15"/>
        <v>182114</v>
      </c>
      <c r="I506" s="387">
        <v>182114</v>
      </c>
      <c r="J506" s="387"/>
    </row>
    <row r="507" spans="1:10">
      <c r="A507" s="360" t="s">
        <v>2090</v>
      </c>
      <c r="B507" s="360" t="s">
        <v>2761</v>
      </c>
      <c r="C507" s="361" t="s">
        <v>817</v>
      </c>
      <c r="D507" s="373"/>
      <c r="E507" s="387">
        <f t="shared" si="14"/>
        <v>0</v>
      </c>
      <c r="F507" s="387">
        <f>+VLOOKUP(B507,'[1]Alimentazione CE Costi'!$H$1:$N$981,7,FALSE)</f>
        <v>0</v>
      </c>
      <c r="G507" s="387"/>
      <c r="H507" s="387">
        <f t="shared" si="15"/>
        <v>0</v>
      </c>
      <c r="I507" s="387">
        <v>0</v>
      </c>
      <c r="J507" s="387"/>
    </row>
    <row r="508" spans="1:10">
      <c r="A508" s="371" t="s">
        <v>1974</v>
      </c>
      <c r="B508" s="357" t="s">
        <v>819</v>
      </c>
      <c r="C508" s="357" t="s">
        <v>1565</v>
      </c>
      <c r="D508" s="372"/>
      <c r="E508" s="384"/>
      <c r="F508" s="384"/>
      <c r="G508" s="384"/>
      <c r="H508" s="384"/>
      <c r="I508" s="384"/>
      <c r="J508" s="384"/>
    </row>
    <row r="509" spans="1:10">
      <c r="A509" s="360" t="s">
        <v>2090</v>
      </c>
      <c r="B509" s="360" t="s">
        <v>2762</v>
      </c>
      <c r="C509" s="361" t="s">
        <v>820</v>
      </c>
      <c r="D509" s="373"/>
      <c r="E509" s="387">
        <f t="shared" si="14"/>
        <v>0</v>
      </c>
      <c r="F509" s="387">
        <f>+VLOOKUP(B509,'[1]Alimentazione CE Costi'!$H$1:$N$981,7,FALSE)</f>
        <v>0</v>
      </c>
      <c r="G509" s="387"/>
      <c r="H509" s="387">
        <f t="shared" si="15"/>
        <v>0</v>
      </c>
      <c r="I509" s="387">
        <v>0</v>
      </c>
      <c r="J509" s="387"/>
    </row>
    <row r="510" spans="1:10">
      <c r="A510" s="360" t="s">
        <v>2090</v>
      </c>
      <c r="B510" s="360" t="s">
        <v>2763</v>
      </c>
      <c r="C510" s="361" t="s">
        <v>821</v>
      </c>
      <c r="D510" s="373"/>
      <c r="E510" s="387">
        <f t="shared" si="14"/>
        <v>0</v>
      </c>
      <c r="F510" s="387">
        <f>+VLOOKUP(B510,'[1]Alimentazione CE Costi'!$H$1:$N$981,7,FALSE)</f>
        <v>0</v>
      </c>
      <c r="G510" s="387"/>
      <c r="H510" s="387">
        <f t="shared" si="15"/>
        <v>0</v>
      </c>
      <c r="I510" s="387">
        <v>0</v>
      </c>
      <c r="J510" s="387"/>
    </row>
    <row r="511" spans="1:10">
      <c r="A511" s="360" t="s">
        <v>2090</v>
      </c>
      <c r="B511" s="360" t="s">
        <v>2764</v>
      </c>
      <c r="C511" s="361" t="s">
        <v>822</v>
      </c>
      <c r="D511" s="373"/>
      <c r="E511" s="387">
        <f t="shared" si="14"/>
        <v>100</v>
      </c>
      <c r="F511" s="387">
        <f>+VLOOKUP(B511,'[1]Alimentazione CE Costi'!$H$1:$N$981,7,FALSE)</f>
        <v>100</v>
      </c>
      <c r="G511" s="387"/>
      <c r="H511" s="387">
        <f t="shared" si="15"/>
        <v>100</v>
      </c>
      <c r="I511" s="387">
        <v>100</v>
      </c>
      <c r="J511" s="387"/>
    </row>
    <row r="512" spans="1:10">
      <c r="A512" s="360" t="s">
        <v>2090</v>
      </c>
      <c r="B512" s="360" t="s">
        <v>2765</v>
      </c>
      <c r="C512" s="361" t="s">
        <v>823</v>
      </c>
      <c r="D512" s="373"/>
      <c r="E512" s="387">
        <f t="shared" si="14"/>
        <v>0</v>
      </c>
      <c r="F512" s="387">
        <f>+VLOOKUP(B512,'[1]Alimentazione CE Costi'!$H$1:$N$981,7,FALSE)</f>
        <v>0</v>
      </c>
      <c r="G512" s="387"/>
      <c r="H512" s="387">
        <f t="shared" si="15"/>
        <v>0</v>
      </c>
      <c r="I512" s="387">
        <v>0</v>
      </c>
      <c r="J512" s="387"/>
    </row>
    <row r="513" spans="1:11">
      <c r="A513" s="360" t="s">
        <v>2090</v>
      </c>
      <c r="B513" s="360" t="s">
        <v>2766</v>
      </c>
      <c r="C513" s="361" t="s">
        <v>824</v>
      </c>
      <c r="D513" s="373"/>
      <c r="E513" s="387">
        <f t="shared" si="14"/>
        <v>10000</v>
      </c>
      <c r="F513" s="387">
        <f>+VLOOKUP(B513,'[1]Alimentazione CE Costi'!$H$1:$N$981,7,FALSE)</f>
        <v>10000</v>
      </c>
      <c r="G513" s="387"/>
      <c r="H513" s="387">
        <f t="shared" si="15"/>
        <v>0</v>
      </c>
      <c r="I513" s="387">
        <v>0</v>
      </c>
      <c r="J513" s="387"/>
    </row>
    <row r="514" spans="1:11">
      <c r="A514" s="360" t="s">
        <v>2090</v>
      </c>
      <c r="B514" s="360" t="s">
        <v>2767</v>
      </c>
      <c r="C514" s="361" t="s">
        <v>825</v>
      </c>
      <c r="D514" s="373"/>
      <c r="E514" s="387">
        <f t="shared" si="14"/>
        <v>75000</v>
      </c>
      <c r="F514" s="387">
        <f>+VLOOKUP(B514,'[1]Alimentazione CE Costi'!$H$1:$N$981,7,FALSE)</f>
        <v>75000</v>
      </c>
      <c r="G514" s="387"/>
      <c r="H514" s="387">
        <f t="shared" si="15"/>
        <v>40991.519999999997</v>
      </c>
      <c r="I514" s="387">
        <v>40991.519999999997</v>
      </c>
      <c r="J514" s="387"/>
    </row>
    <row r="515" spans="1:11">
      <c r="A515" s="360" t="s">
        <v>2090</v>
      </c>
      <c r="B515" s="360" t="s">
        <v>2768</v>
      </c>
      <c r="C515" s="361" t="s">
        <v>826</v>
      </c>
      <c r="D515" s="373"/>
      <c r="E515" s="387">
        <f t="shared" si="14"/>
        <v>400000</v>
      </c>
      <c r="F515" s="387">
        <f>+VLOOKUP(B515,'[1]Alimentazione CE Costi'!$H$1:$N$981,7,FALSE)</f>
        <v>400000</v>
      </c>
      <c r="G515" s="387"/>
      <c r="H515" s="387">
        <f t="shared" si="15"/>
        <v>154845.70000000001</v>
      </c>
      <c r="I515" s="387">
        <v>154845.70000000001</v>
      </c>
      <c r="J515" s="387"/>
    </row>
    <row r="516" spans="1:11">
      <c r="A516" s="360" t="s">
        <v>2090</v>
      </c>
      <c r="B516" s="360" t="s">
        <v>2769</v>
      </c>
      <c r="C516" s="361" t="s">
        <v>827</v>
      </c>
      <c r="D516" s="373"/>
      <c r="E516" s="387">
        <f t="shared" si="14"/>
        <v>1000</v>
      </c>
      <c r="F516" s="387">
        <f>+VLOOKUP(B516,'[1]Alimentazione CE Costi'!$H$1:$N$981,7,FALSE)</f>
        <v>1000</v>
      </c>
      <c r="G516" s="387"/>
      <c r="H516" s="387">
        <f t="shared" si="15"/>
        <v>308.60000000000002</v>
      </c>
      <c r="I516" s="387">
        <v>308.60000000000002</v>
      </c>
      <c r="J516" s="387"/>
    </row>
    <row r="517" spans="1:11" s="262" customFormat="1">
      <c r="A517" s="360" t="s">
        <v>2090</v>
      </c>
      <c r="B517" s="363" t="s">
        <v>2770</v>
      </c>
      <c r="C517" s="361" t="s">
        <v>828</v>
      </c>
      <c r="D517" s="373"/>
      <c r="E517" s="387">
        <f t="shared" si="14"/>
        <v>3500</v>
      </c>
      <c r="F517" s="387">
        <f>+VLOOKUP(B517,'[1]Alimentazione CE Costi'!$H$1:$N$981,7,FALSE)</f>
        <v>3500</v>
      </c>
      <c r="G517" s="387"/>
      <c r="H517" s="387">
        <f t="shared" si="15"/>
        <v>0</v>
      </c>
      <c r="I517" s="387">
        <v>0</v>
      </c>
      <c r="J517" s="387"/>
      <c r="K517"/>
    </row>
    <row r="518" spans="1:11" s="262" customFormat="1">
      <c r="A518" s="360" t="s">
        <v>2090</v>
      </c>
      <c r="B518" s="360" t="s">
        <v>2771</v>
      </c>
      <c r="C518" s="361" t="s">
        <v>829</v>
      </c>
      <c r="D518" s="373"/>
      <c r="E518" s="387">
        <f t="shared" ref="E518:E580" si="16">+F518+G518</f>
        <v>1000</v>
      </c>
      <c r="F518" s="387">
        <f>+VLOOKUP(B518,'[1]Alimentazione CE Costi'!$H$1:$N$981,7,FALSE)</f>
        <v>1000</v>
      </c>
      <c r="G518" s="387"/>
      <c r="H518" s="387">
        <f t="shared" ref="H518:H580" si="17">+I518+J518</f>
        <v>276</v>
      </c>
      <c r="I518" s="387">
        <v>276</v>
      </c>
      <c r="J518" s="387"/>
      <c r="K518"/>
    </row>
    <row r="519" spans="1:11">
      <c r="A519" s="360" t="s">
        <v>2090</v>
      </c>
      <c r="B519" s="360" t="s">
        <v>2772</v>
      </c>
      <c r="C519" s="361" t="s">
        <v>830</v>
      </c>
      <c r="D519" s="373"/>
      <c r="E519" s="387">
        <f t="shared" si="16"/>
        <v>200000</v>
      </c>
      <c r="F519" s="387">
        <f>+VLOOKUP(B519,'[1]Alimentazione CE Costi'!$H$1:$N$981,7,FALSE)</f>
        <v>200000</v>
      </c>
      <c r="G519" s="387"/>
      <c r="H519" s="387">
        <f t="shared" si="17"/>
        <v>50248.2</v>
      </c>
      <c r="I519" s="387">
        <v>50248.2</v>
      </c>
      <c r="J519" s="387"/>
    </row>
    <row r="520" spans="1:11">
      <c r="A520" s="360" t="s">
        <v>2090</v>
      </c>
      <c r="B520" s="360" t="s">
        <v>2773</v>
      </c>
      <c r="C520" s="361" t="s">
        <v>831</v>
      </c>
      <c r="D520" s="373"/>
      <c r="E520" s="387">
        <f t="shared" si="16"/>
        <v>12500</v>
      </c>
      <c r="F520" s="387">
        <f>+VLOOKUP(B520,'[1]Alimentazione CE Costi'!$H$1:$N$981,7,FALSE)</f>
        <v>12500</v>
      </c>
      <c r="G520" s="387"/>
      <c r="H520" s="387">
        <f t="shared" si="17"/>
        <v>12293.67</v>
      </c>
      <c r="I520" s="387">
        <v>12293.67</v>
      </c>
      <c r="J520" s="387"/>
    </row>
    <row r="521" spans="1:11">
      <c r="A521" s="360" t="s">
        <v>2090</v>
      </c>
      <c r="B521" s="360" t="s">
        <v>2774</v>
      </c>
      <c r="C521" s="361" t="s">
        <v>832</v>
      </c>
      <c r="D521" s="373"/>
      <c r="E521" s="387">
        <f t="shared" si="16"/>
        <v>2500</v>
      </c>
      <c r="F521" s="387">
        <f>+VLOOKUP(B521,'[1]Alimentazione CE Costi'!$H$1:$N$981,7,FALSE)</f>
        <v>2500</v>
      </c>
      <c r="G521" s="387"/>
      <c r="H521" s="387">
        <f t="shared" si="17"/>
        <v>0</v>
      </c>
      <c r="I521" s="387">
        <v>0</v>
      </c>
      <c r="J521" s="387"/>
    </row>
    <row r="522" spans="1:11">
      <c r="A522" s="360" t="s">
        <v>2090</v>
      </c>
      <c r="B522" s="360" t="s">
        <v>2775</v>
      </c>
      <c r="C522" s="361" t="s">
        <v>833</v>
      </c>
      <c r="D522" s="373"/>
      <c r="E522" s="387">
        <f t="shared" si="16"/>
        <v>0</v>
      </c>
      <c r="F522" s="387">
        <f>+VLOOKUP(B522,'[1]Alimentazione CE Costi'!$H$1:$N$981,7,FALSE)</f>
        <v>0</v>
      </c>
      <c r="G522" s="387"/>
      <c r="H522" s="387">
        <f t="shared" si="17"/>
        <v>0</v>
      </c>
      <c r="I522" s="387">
        <v>0</v>
      </c>
      <c r="J522" s="387"/>
    </row>
    <row r="523" spans="1:11">
      <c r="A523" s="360" t="s">
        <v>2090</v>
      </c>
      <c r="B523" s="360" t="s">
        <v>2776</v>
      </c>
      <c r="C523" s="361" t="s">
        <v>818</v>
      </c>
      <c r="D523" s="373"/>
      <c r="E523" s="387">
        <f t="shared" si="16"/>
        <v>11671378.279999999</v>
      </c>
      <c r="F523" s="387">
        <f>+VLOOKUP(B523,'[1]Alimentazione CE Costi'!$H$1:$N$981,7,FALSE)-0.01</f>
        <v>11671378.279999999</v>
      </c>
      <c r="G523" s="387"/>
      <c r="H523" s="387">
        <f t="shared" si="17"/>
        <v>13805316.150588499</v>
      </c>
      <c r="I523" s="387">
        <v>13805316.150588499</v>
      </c>
      <c r="J523" s="387"/>
    </row>
    <row r="524" spans="1:11" ht="25.5">
      <c r="A524" s="371" t="s">
        <v>1969</v>
      </c>
      <c r="B524" s="357" t="s">
        <v>834</v>
      </c>
      <c r="C524" s="357" t="s">
        <v>2777</v>
      </c>
      <c r="D524" s="372"/>
      <c r="E524" s="384"/>
      <c r="F524" s="384"/>
      <c r="G524" s="384"/>
      <c r="H524" s="384"/>
      <c r="I524" s="384"/>
      <c r="J524" s="384"/>
    </row>
    <row r="525" spans="1:11" ht="25.5">
      <c r="A525" s="371" t="s">
        <v>1971</v>
      </c>
      <c r="B525" s="357" t="s">
        <v>836</v>
      </c>
      <c r="C525" s="357" t="s">
        <v>1567</v>
      </c>
      <c r="D525" s="372" t="s">
        <v>1248</v>
      </c>
      <c r="E525" s="384"/>
      <c r="F525" s="384"/>
      <c r="G525" s="384"/>
      <c r="H525" s="384"/>
      <c r="I525" s="384"/>
      <c r="J525" s="384"/>
    </row>
    <row r="526" spans="1:11" ht="24">
      <c r="A526" s="360" t="s">
        <v>1974</v>
      </c>
      <c r="B526" s="360" t="s">
        <v>2778</v>
      </c>
      <c r="C526" s="361" t="s">
        <v>835</v>
      </c>
      <c r="D526" s="373" t="s">
        <v>1248</v>
      </c>
      <c r="E526" s="387">
        <f t="shared" si="16"/>
        <v>35000</v>
      </c>
      <c r="F526" s="387">
        <f>+VLOOKUP(B526,'[1]Alimentazione CE Costi'!$H$1:$N$981,7,FALSE)</f>
        <v>35000</v>
      </c>
      <c r="G526" s="387"/>
      <c r="H526" s="387">
        <f t="shared" si="17"/>
        <v>35000</v>
      </c>
      <c r="I526" s="387">
        <v>35000</v>
      </c>
      <c r="J526" s="387"/>
    </row>
    <row r="527" spans="1:11" ht="25.5">
      <c r="A527" s="371" t="s">
        <v>1971</v>
      </c>
      <c r="B527" s="357" t="s">
        <v>838</v>
      </c>
      <c r="C527" s="357" t="s">
        <v>1568</v>
      </c>
      <c r="D527" s="372"/>
      <c r="E527" s="384"/>
      <c r="F527" s="384"/>
      <c r="G527" s="384"/>
      <c r="H527" s="384"/>
      <c r="I527" s="384"/>
      <c r="J527" s="384"/>
    </row>
    <row r="528" spans="1:11">
      <c r="A528" s="360" t="s">
        <v>1974</v>
      </c>
      <c r="B528" s="360" t="s">
        <v>2779</v>
      </c>
      <c r="C528" s="361" t="s">
        <v>837</v>
      </c>
      <c r="D528" s="373"/>
      <c r="E528" s="387">
        <f t="shared" si="16"/>
        <v>0</v>
      </c>
      <c r="F528" s="387">
        <f>+VLOOKUP(B528,'[1]Alimentazione CE Costi'!$H$1:$N$981,7,FALSE)</f>
        <v>0</v>
      </c>
      <c r="G528" s="387"/>
      <c r="H528" s="387">
        <f t="shared" si="17"/>
        <v>0</v>
      </c>
      <c r="I528" s="387">
        <v>0</v>
      </c>
      <c r="J528" s="387"/>
    </row>
    <row r="529" spans="1:10" ht="25.5">
      <c r="A529" s="371" t="s">
        <v>1971</v>
      </c>
      <c r="B529" s="357" t="s">
        <v>839</v>
      </c>
      <c r="C529" s="357" t="s">
        <v>1569</v>
      </c>
      <c r="D529" s="372"/>
      <c r="E529" s="384"/>
      <c r="F529" s="384"/>
      <c r="G529" s="384"/>
      <c r="H529" s="384"/>
      <c r="I529" s="384"/>
      <c r="J529" s="384"/>
    </row>
    <row r="530" spans="1:10">
      <c r="A530" s="371" t="s">
        <v>1974</v>
      </c>
      <c r="B530" s="357" t="s">
        <v>840</v>
      </c>
      <c r="C530" s="357" t="s">
        <v>1570</v>
      </c>
      <c r="D530" s="372"/>
      <c r="E530" s="384"/>
      <c r="F530" s="384"/>
      <c r="G530" s="384"/>
      <c r="H530" s="384"/>
      <c r="I530" s="384"/>
      <c r="J530" s="384"/>
    </row>
    <row r="531" spans="1:10">
      <c r="A531" s="360" t="s">
        <v>2090</v>
      </c>
      <c r="B531" s="360" t="s">
        <v>2780</v>
      </c>
      <c r="C531" s="361" t="s">
        <v>841</v>
      </c>
      <c r="D531" s="373"/>
      <c r="E531" s="387">
        <f t="shared" si="16"/>
        <v>10000</v>
      </c>
      <c r="F531" s="387">
        <f>+VLOOKUP(B531,'[1]Alimentazione CE Costi'!$H$1:$N$981,7,FALSE)</f>
        <v>10000</v>
      </c>
      <c r="G531" s="387"/>
      <c r="H531" s="387">
        <f t="shared" si="17"/>
        <v>7600</v>
      </c>
      <c r="I531" s="387">
        <v>7600</v>
      </c>
      <c r="J531" s="387"/>
    </row>
    <row r="532" spans="1:10">
      <c r="A532" s="360" t="s">
        <v>2090</v>
      </c>
      <c r="B532" s="360" t="s">
        <v>2781</v>
      </c>
      <c r="C532" s="361" t="s">
        <v>842</v>
      </c>
      <c r="D532" s="373"/>
      <c r="E532" s="387">
        <f t="shared" si="16"/>
        <v>0</v>
      </c>
      <c r="F532" s="387">
        <f>+VLOOKUP(B532,'[1]Alimentazione CE Costi'!$H$1:$N$981,7,FALSE)</f>
        <v>0</v>
      </c>
      <c r="G532" s="387"/>
      <c r="H532" s="387">
        <f t="shared" si="17"/>
        <v>0</v>
      </c>
      <c r="I532" s="387">
        <v>0</v>
      </c>
      <c r="J532" s="387"/>
    </row>
    <row r="533" spans="1:10">
      <c r="A533" s="360" t="s">
        <v>2090</v>
      </c>
      <c r="B533" s="360" t="s">
        <v>2782</v>
      </c>
      <c r="C533" s="361" t="s">
        <v>843</v>
      </c>
      <c r="D533" s="373"/>
      <c r="E533" s="387">
        <f t="shared" si="16"/>
        <v>20000</v>
      </c>
      <c r="F533" s="387">
        <f>+VLOOKUP(B533,'[1]Alimentazione CE Costi'!$H$1:$N$981,7,FALSE)</f>
        <v>20000</v>
      </c>
      <c r="G533" s="387"/>
      <c r="H533" s="387">
        <f t="shared" si="17"/>
        <v>2000</v>
      </c>
      <c r="I533" s="387">
        <v>2000</v>
      </c>
      <c r="J533" s="387"/>
    </row>
    <row r="534" spans="1:10">
      <c r="A534" s="360" t="s">
        <v>2090</v>
      </c>
      <c r="B534" s="360" t="s">
        <v>2783</v>
      </c>
      <c r="C534" s="361" t="s">
        <v>844</v>
      </c>
      <c r="D534" s="373"/>
      <c r="E534" s="387">
        <f t="shared" si="16"/>
        <v>20000</v>
      </c>
      <c r="F534" s="387">
        <f>+VLOOKUP(B534,'[1]Alimentazione CE Costi'!$H$1:$N$981,7,FALSE)</f>
        <v>20000</v>
      </c>
      <c r="G534" s="387"/>
      <c r="H534" s="387">
        <f t="shared" si="17"/>
        <v>0</v>
      </c>
      <c r="I534" s="387">
        <v>0</v>
      </c>
      <c r="J534" s="387"/>
    </row>
    <row r="535" spans="1:10">
      <c r="A535" s="360" t="s">
        <v>2090</v>
      </c>
      <c r="B535" s="360" t="s">
        <v>2784</v>
      </c>
      <c r="C535" s="361" t="s">
        <v>845</v>
      </c>
      <c r="D535" s="373"/>
      <c r="E535" s="387">
        <f t="shared" si="16"/>
        <v>0</v>
      </c>
      <c r="F535" s="387">
        <f>+VLOOKUP(B535,'[1]Alimentazione CE Costi'!$H$1:$N$981,7,FALSE)</f>
        <v>0</v>
      </c>
      <c r="G535" s="387"/>
      <c r="H535" s="387">
        <f t="shared" si="17"/>
        <v>0</v>
      </c>
      <c r="I535" s="387">
        <v>0</v>
      </c>
      <c r="J535" s="387"/>
    </row>
    <row r="536" spans="1:10" ht="25.5">
      <c r="A536" s="371" t="s">
        <v>1974</v>
      </c>
      <c r="B536" s="357" t="s">
        <v>847</v>
      </c>
      <c r="C536" s="357" t="s">
        <v>1571</v>
      </c>
      <c r="D536" s="372"/>
      <c r="E536" s="384"/>
      <c r="F536" s="384"/>
      <c r="G536" s="384"/>
      <c r="H536" s="384"/>
      <c r="I536" s="384"/>
      <c r="J536" s="384"/>
    </row>
    <row r="537" spans="1:10" ht="24">
      <c r="A537" s="360" t="s">
        <v>2090</v>
      </c>
      <c r="B537" s="360" t="s">
        <v>2785</v>
      </c>
      <c r="C537" s="361" t="s">
        <v>846</v>
      </c>
      <c r="D537" s="373"/>
      <c r="E537" s="387">
        <f t="shared" si="16"/>
        <v>0</v>
      </c>
      <c r="F537" s="387">
        <f>+VLOOKUP(B537,'[1]Alimentazione CE Costi'!$H$1:$N$981,7,FALSE)</f>
        <v>0</v>
      </c>
      <c r="G537" s="387"/>
      <c r="H537" s="387">
        <f t="shared" si="17"/>
        <v>0</v>
      </c>
      <c r="I537" s="387">
        <v>0</v>
      </c>
      <c r="J537" s="387"/>
    </row>
    <row r="538" spans="1:10" ht="25.5">
      <c r="A538" s="371" t="s">
        <v>1974</v>
      </c>
      <c r="B538" s="357" t="s">
        <v>848</v>
      </c>
      <c r="C538" s="357" t="s">
        <v>2786</v>
      </c>
      <c r="D538" s="372"/>
      <c r="E538" s="384"/>
      <c r="F538" s="384"/>
      <c r="G538" s="384"/>
      <c r="H538" s="384"/>
      <c r="I538" s="384"/>
      <c r="J538" s="384"/>
    </row>
    <row r="539" spans="1:10">
      <c r="A539" s="360" t="s">
        <v>2090</v>
      </c>
      <c r="B539" s="360" t="s">
        <v>2787</v>
      </c>
      <c r="C539" s="361" t="s">
        <v>2788</v>
      </c>
      <c r="D539" s="373"/>
      <c r="E539" s="387">
        <f t="shared" si="16"/>
        <v>0</v>
      </c>
      <c r="F539" s="387">
        <f>+VLOOKUP(B539,'[1]Alimentazione CE Costi'!$H$1:$N$981,7,FALSE)</f>
        <v>0</v>
      </c>
      <c r="G539" s="387"/>
      <c r="H539" s="387">
        <f t="shared" si="17"/>
        <v>0</v>
      </c>
      <c r="I539" s="387">
        <v>0</v>
      </c>
      <c r="J539" s="387"/>
    </row>
    <row r="540" spans="1:10">
      <c r="A540" s="371" t="s">
        <v>1974</v>
      </c>
      <c r="B540" s="357" t="s">
        <v>849</v>
      </c>
      <c r="C540" s="357" t="s">
        <v>2789</v>
      </c>
      <c r="D540" s="372"/>
      <c r="E540" s="384"/>
      <c r="F540" s="384"/>
      <c r="G540" s="384"/>
      <c r="H540" s="384"/>
      <c r="I540" s="384"/>
      <c r="J540" s="384"/>
    </row>
    <row r="541" spans="1:10">
      <c r="A541" s="360" t="s">
        <v>2090</v>
      </c>
      <c r="B541" s="360" t="s">
        <v>2790</v>
      </c>
      <c r="C541" s="361" t="s">
        <v>2791</v>
      </c>
      <c r="D541" s="373"/>
      <c r="E541" s="387">
        <f t="shared" si="16"/>
        <v>17500</v>
      </c>
      <c r="F541" s="387">
        <f>+VLOOKUP(B541,'[1]Alimentazione CE Costi'!$H$1:$N$981,7,FALSE)</f>
        <v>17500</v>
      </c>
      <c r="G541" s="387"/>
      <c r="H541" s="387">
        <f t="shared" si="17"/>
        <v>103852.48999999999</v>
      </c>
      <c r="I541" s="387">
        <v>103852.48999999999</v>
      </c>
      <c r="J541" s="387"/>
    </row>
    <row r="542" spans="1:10" ht="25.5">
      <c r="A542" s="371" t="s">
        <v>1974</v>
      </c>
      <c r="B542" s="357" t="s">
        <v>850</v>
      </c>
      <c r="C542" s="357" t="s">
        <v>2792</v>
      </c>
      <c r="D542" s="372"/>
      <c r="E542" s="384"/>
      <c r="F542" s="384"/>
      <c r="G542" s="384"/>
      <c r="H542" s="384"/>
      <c r="I542" s="384"/>
      <c r="J542" s="384"/>
    </row>
    <row r="543" spans="1:10">
      <c r="A543" s="360" t="s">
        <v>2090</v>
      </c>
      <c r="B543" s="360" t="s">
        <v>2793</v>
      </c>
      <c r="C543" s="361" t="s">
        <v>851</v>
      </c>
      <c r="D543" s="373"/>
      <c r="E543" s="387">
        <f t="shared" si="16"/>
        <v>0</v>
      </c>
      <c r="F543" s="387">
        <f>+VLOOKUP(B543,'[1]Alimentazione CE Costi'!$H$1:$N$981,7,FALSE)</f>
        <v>0</v>
      </c>
      <c r="G543" s="387"/>
      <c r="H543" s="387">
        <f t="shared" si="17"/>
        <v>0</v>
      </c>
      <c r="I543" s="387">
        <v>0</v>
      </c>
      <c r="J543" s="387"/>
    </row>
    <row r="544" spans="1:10" ht="24">
      <c r="A544" s="360" t="s">
        <v>2090</v>
      </c>
      <c r="B544" s="360" t="s">
        <v>2794</v>
      </c>
      <c r="C544" s="361" t="s">
        <v>852</v>
      </c>
      <c r="D544" s="373"/>
      <c r="E544" s="387">
        <f t="shared" si="16"/>
        <v>0</v>
      </c>
      <c r="F544" s="387">
        <f>+VLOOKUP(B544,'[1]Alimentazione CE Costi'!$H$1:$N$981,7,FALSE)</f>
        <v>0</v>
      </c>
      <c r="G544" s="387"/>
      <c r="H544" s="387">
        <f t="shared" si="17"/>
        <v>0</v>
      </c>
      <c r="I544" s="387">
        <v>0</v>
      </c>
      <c r="J544" s="387"/>
    </row>
    <row r="545" spans="1:10">
      <c r="A545" s="360" t="s">
        <v>2090</v>
      </c>
      <c r="B545" s="360" t="s">
        <v>2795</v>
      </c>
      <c r="C545" s="361" t="s">
        <v>853</v>
      </c>
      <c r="D545" s="373"/>
      <c r="E545" s="387">
        <f t="shared" si="16"/>
        <v>0</v>
      </c>
      <c r="F545" s="387">
        <f>+VLOOKUP(B545,'[1]Alimentazione CE Costi'!$H$1:$N$981,7,FALSE)</f>
        <v>0</v>
      </c>
      <c r="G545" s="387"/>
      <c r="H545" s="387">
        <f t="shared" si="17"/>
        <v>0</v>
      </c>
      <c r="I545" s="387">
        <v>0</v>
      </c>
      <c r="J545" s="387"/>
    </row>
    <row r="546" spans="1:10">
      <c r="A546" s="360" t="s">
        <v>2090</v>
      </c>
      <c r="B546" s="360" t="s">
        <v>2796</v>
      </c>
      <c r="C546" s="361" t="s">
        <v>854</v>
      </c>
      <c r="D546" s="373"/>
      <c r="E546" s="387">
        <f t="shared" si="16"/>
        <v>37000</v>
      </c>
      <c r="F546" s="387">
        <f>+VLOOKUP(B546,'[1]Alimentazione CE Costi'!$H$1:$N$981,7,FALSE)</f>
        <v>37000</v>
      </c>
      <c r="G546" s="387"/>
      <c r="H546" s="387">
        <f t="shared" si="17"/>
        <v>26835.19</v>
      </c>
      <c r="I546" s="387">
        <v>26835.19</v>
      </c>
      <c r="J546" s="387"/>
    </row>
    <row r="547" spans="1:10">
      <c r="A547" s="360" t="s">
        <v>2090</v>
      </c>
      <c r="B547" s="360" t="s">
        <v>2797</v>
      </c>
      <c r="C547" s="361" t="s">
        <v>2798</v>
      </c>
      <c r="D547" s="373"/>
      <c r="E547" s="387">
        <f t="shared" si="16"/>
        <v>62500</v>
      </c>
      <c r="F547" s="387">
        <f>+VLOOKUP(B547,'[1]Alimentazione CE Costi'!$H$1:$N$981,7,FALSE)</f>
        <v>62500</v>
      </c>
      <c r="G547" s="387"/>
      <c r="H547" s="387">
        <f t="shared" si="17"/>
        <v>47214.71</v>
      </c>
      <c r="I547" s="387">
        <v>47214.71</v>
      </c>
      <c r="J547" s="387"/>
    </row>
    <row r="548" spans="1:10" ht="51">
      <c r="A548" s="371" t="s">
        <v>1974</v>
      </c>
      <c r="B548" s="357" t="s">
        <v>855</v>
      </c>
      <c r="C548" s="357" t="s">
        <v>2799</v>
      </c>
      <c r="D548" s="372"/>
      <c r="E548" s="384"/>
      <c r="F548" s="384"/>
      <c r="G548" s="384"/>
      <c r="H548" s="384"/>
      <c r="I548" s="384"/>
      <c r="J548" s="384"/>
    </row>
    <row r="549" spans="1:10" ht="48">
      <c r="A549" s="360" t="s">
        <v>2090</v>
      </c>
      <c r="B549" s="360" t="s">
        <v>2800</v>
      </c>
      <c r="C549" s="361" t="s">
        <v>2801</v>
      </c>
      <c r="D549" s="373"/>
      <c r="E549" s="387">
        <f t="shared" si="16"/>
        <v>0</v>
      </c>
      <c r="F549" s="387">
        <f>+VLOOKUP(B549,'[1]Alimentazione CE Costi'!$H$1:$N$981,7,FALSE)</f>
        <v>0</v>
      </c>
      <c r="G549" s="387"/>
      <c r="H549" s="387">
        <f t="shared" si="17"/>
        <v>0</v>
      </c>
      <c r="I549" s="387">
        <v>0</v>
      </c>
      <c r="J549" s="387"/>
    </row>
    <row r="550" spans="1:10" ht="25.5">
      <c r="A550" s="371" t="s">
        <v>1971</v>
      </c>
      <c r="B550" s="357" t="s">
        <v>856</v>
      </c>
      <c r="C550" s="357" t="s">
        <v>1576</v>
      </c>
      <c r="D550" s="372"/>
      <c r="E550" s="384"/>
      <c r="F550" s="384"/>
      <c r="G550" s="384"/>
      <c r="H550" s="384"/>
      <c r="I550" s="384"/>
      <c r="J550" s="384"/>
    </row>
    <row r="551" spans="1:10" ht="38.25">
      <c r="A551" s="371" t="s">
        <v>1974</v>
      </c>
      <c r="B551" s="357" t="s">
        <v>858</v>
      </c>
      <c r="C551" s="357" t="s">
        <v>1577</v>
      </c>
      <c r="D551" s="372" t="s">
        <v>1248</v>
      </c>
      <c r="E551" s="384"/>
      <c r="F551" s="384"/>
      <c r="G551" s="384"/>
      <c r="H551" s="384"/>
      <c r="I551" s="384"/>
      <c r="J551" s="384"/>
    </row>
    <row r="552" spans="1:10" ht="24">
      <c r="A552" s="360" t="s">
        <v>2090</v>
      </c>
      <c r="B552" s="360" t="s">
        <v>2802</v>
      </c>
      <c r="C552" s="361" t="s">
        <v>857</v>
      </c>
      <c r="D552" s="373" t="s">
        <v>1248</v>
      </c>
      <c r="E552" s="387">
        <f t="shared" si="16"/>
        <v>0</v>
      </c>
      <c r="F552" s="387">
        <f>+VLOOKUP(B552,'[1]Alimentazione CE Costi'!$H$1:$N$981,7,FALSE)</f>
        <v>0</v>
      </c>
      <c r="G552" s="387"/>
      <c r="H552" s="387">
        <f t="shared" si="17"/>
        <v>0</v>
      </c>
      <c r="I552" s="387">
        <v>0</v>
      </c>
      <c r="J552" s="387"/>
    </row>
    <row r="553" spans="1:10" ht="38.25">
      <c r="A553" s="371" t="s">
        <v>1974</v>
      </c>
      <c r="B553" s="357" t="s">
        <v>860</v>
      </c>
      <c r="C553" s="357" t="s">
        <v>1578</v>
      </c>
      <c r="D553" s="372"/>
      <c r="E553" s="384"/>
      <c r="F553" s="384"/>
      <c r="G553" s="384"/>
      <c r="H553" s="384"/>
      <c r="I553" s="384"/>
      <c r="J553" s="384"/>
    </row>
    <row r="554" spans="1:10" ht="24">
      <c r="A554" s="360" t="s">
        <v>2090</v>
      </c>
      <c r="B554" s="360" t="s">
        <v>2803</v>
      </c>
      <c r="C554" s="361" t="s">
        <v>859</v>
      </c>
      <c r="D554" s="373"/>
      <c r="E554" s="387">
        <f t="shared" si="16"/>
        <v>0</v>
      </c>
      <c r="F554" s="387">
        <f>+VLOOKUP(B554,'[1]Alimentazione CE Costi'!$H$1:$N$981,7,FALSE)</f>
        <v>0</v>
      </c>
      <c r="G554" s="387"/>
      <c r="H554" s="387">
        <f t="shared" si="17"/>
        <v>0</v>
      </c>
      <c r="I554" s="387">
        <v>0</v>
      </c>
      <c r="J554" s="387"/>
    </row>
    <row r="555" spans="1:10" ht="38.25">
      <c r="A555" s="371" t="s">
        <v>1974</v>
      </c>
      <c r="B555" s="357" t="s">
        <v>862</v>
      </c>
      <c r="C555" s="357" t="s">
        <v>1579</v>
      </c>
      <c r="D555" s="372"/>
      <c r="E555" s="384"/>
      <c r="F555" s="384"/>
      <c r="G555" s="384"/>
      <c r="H555" s="384"/>
      <c r="I555" s="384"/>
      <c r="J555" s="384"/>
    </row>
    <row r="556" spans="1:10" ht="24">
      <c r="A556" s="360" t="s">
        <v>2090</v>
      </c>
      <c r="B556" s="360" t="s">
        <v>2804</v>
      </c>
      <c r="C556" s="361" t="s">
        <v>861</v>
      </c>
      <c r="D556" s="373"/>
      <c r="E556" s="387">
        <f t="shared" si="16"/>
        <v>0</v>
      </c>
      <c r="F556" s="387">
        <f>+VLOOKUP(B556,'[1]Alimentazione CE Costi'!$H$1:$N$981,7,FALSE)</f>
        <v>0</v>
      </c>
      <c r="G556" s="387"/>
      <c r="H556" s="387">
        <f t="shared" si="17"/>
        <v>0</v>
      </c>
      <c r="I556" s="387">
        <v>0</v>
      </c>
      <c r="J556" s="387"/>
    </row>
    <row r="557" spans="1:10">
      <c r="A557" s="371" t="s">
        <v>1969</v>
      </c>
      <c r="B557" s="357" t="s">
        <v>863</v>
      </c>
      <c r="C557" s="357" t="s">
        <v>1580</v>
      </c>
      <c r="D557" s="372"/>
      <c r="E557" s="384"/>
      <c r="F557" s="384"/>
      <c r="G557" s="384"/>
      <c r="H557" s="384"/>
      <c r="I557" s="384"/>
      <c r="J557" s="384"/>
    </row>
    <row r="558" spans="1:10">
      <c r="A558" s="371" t="s">
        <v>1971</v>
      </c>
      <c r="B558" s="357" t="s">
        <v>865</v>
      </c>
      <c r="C558" s="357" t="s">
        <v>1581</v>
      </c>
      <c r="D558" s="372"/>
      <c r="E558" s="384"/>
      <c r="F558" s="384"/>
      <c r="G558" s="384"/>
      <c r="H558" s="384"/>
      <c r="I558" s="384"/>
      <c r="J558" s="384"/>
    </row>
    <row r="559" spans="1:10">
      <c r="A559" s="360" t="s">
        <v>1974</v>
      </c>
      <c r="B559" s="360" t="s">
        <v>2805</v>
      </c>
      <c r="C559" s="361" t="s">
        <v>864</v>
      </c>
      <c r="D559" s="373"/>
      <c r="E559" s="387">
        <f t="shared" si="16"/>
        <v>0</v>
      </c>
      <c r="F559" s="387">
        <f>+VLOOKUP(B559,'[1]Alimentazione CE Costi'!$H$1:$N$981,7,FALSE)</f>
        <v>0</v>
      </c>
      <c r="G559" s="387"/>
      <c r="H559" s="387">
        <f t="shared" si="17"/>
        <v>0</v>
      </c>
      <c r="I559" s="387">
        <v>0</v>
      </c>
      <c r="J559" s="387"/>
    </row>
    <row r="560" spans="1:10">
      <c r="A560" s="371" t="s">
        <v>1971</v>
      </c>
      <c r="B560" s="357" t="s">
        <v>867</v>
      </c>
      <c r="C560" s="357" t="s">
        <v>1582</v>
      </c>
      <c r="D560" s="372"/>
      <c r="E560" s="384"/>
      <c r="F560" s="384"/>
      <c r="G560" s="384"/>
      <c r="H560" s="384"/>
      <c r="I560" s="384"/>
      <c r="J560" s="384"/>
    </row>
    <row r="561" spans="1:10">
      <c r="A561" s="360" t="s">
        <v>1974</v>
      </c>
      <c r="B561" s="360" t="s">
        <v>2806</v>
      </c>
      <c r="C561" s="361" t="s">
        <v>866</v>
      </c>
      <c r="D561" s="373"/>
      <c r="E561" s="387">
        <f t="shared" si="16"/>
        <v>100000</v>
      </c>
      <c r="F561" s="387">
        <f>+VLOOKUP(B561,'[1]Alimentazione CE Costi'!$H$1:$N$981,7,FALSE)</f>
        <v>100000</v>
      </c>
      <c r="G561" s="387"/>
      <c r="H561" s="387">
        <f t="shared" si="17"/>
        <v>30000</v>
      </c>
      <c r="I561" s="387">
        <v>30000</v>
      </c>
      <c r="J561" s="387"/>
    </row>
    <row r="562" spans="1:10">
      <c r="A562" s="371" t="s">
        <v>1965</v>
      </c>
      <c r="B562" s="357" t="s">
        <v>1583</v>
      </c>
      <c r="C562" s="357" t="s">
        <v>2807</v>
      </c>
      <c r="D562" s="372"/>
      <c r="E562" s="384"/>
      <c r="F562" s="384"/>
      <c r="G562" s="384"/>
      <c r="H562" s="384"/>
      <c r="I562" s="384"/>
      <c r="J562" s="384"/>
    </row>
    <row r="563" spans="1:10" ht="25.5">
      <c r="A563" s="371" t="s">
        <v>1967</v>
      </c>
      <c r="B563" s="357" t="s">
        <v>869</v>
      </c>
      <c r="C563" s="357" t="s">
        <v>2808</v>
      </c>
      <c r="D563" s="372"/>
      <c r="E563" s="384"/>
      <c r="F563" s="384"/>
      <c r="G563" s="384"/>
      <c r="H563" s="384"/>
      <c r="I563" s="384"/>
      <c r="J563" s="384"/>
    </row>
    <row r="564" spans="1:10">
      <c r="A564" s="360" t="s">
        <v>1969</v>
      </c>
      <c r="B564" s="360" t="s">
        <v>2809</v>
      </c>
      <c r="C564" s="361" t="s">
        <v>868</v>
      </c>
      <c r="D564" s="373"/>
      <c r="E564" s="387">
        <f t="shared" si="16"/>
        <v>1000</v>
      </c>
      <c r="F564" s="387">
        <f>+VLOOKUP(B564,'[1]Alimentazione CE Costi'!$H$1:$N$981,7,FALSE)</f>
        <v>1000</v>
      </c>
      <c r="G564" s="387"/>
      <c r="H564" s="387">
        <f t="shared" si="17"/>
        <v>0</v>
      </c>
      <c r="I564" s="387">
        <v>0</v>
      </c>
      <c r="J564" s="387"/>
    </row>
    <row r="565" spans="1:10" ht="25.5">
      <c r="A565" s="371" t="s">
        <v>1967</v>
      </c>
      <c r="B565" s="357" t="s">
        <v>870</v>
      </c>
      <c r="C565" s="357" t="s">
        <v>2810</v>
      </c>
      <c r="D565" s="372"/>
      <c r="E565" s="384"/>
      <c r="F565" s="384"/>
      <c r="G565" s="384"/>
      <c r="H565" s="384"/>
      <c r="I565" s="384"/>
      <c r="J565" s="384"/>
    </row>
    <row r="566" spans="1:10">
      <c r="A566" s="360">
        <v>5</v>
      </c>
      <c r="B566" s="360" t="s">
        <v>2811</v>
      </c>
      <c r="C566" s="361" t="s">
        <v>871</v>
      </c>
      <c r="D566" s="373"/>
      <c r="E566" s="387">
        <f t="shared" si="16"/>
        <v>0</v>
      </c>
      <c r="F566" s="387">
        <f>+VLOOKUP(B566,'[1]Alimentazione CE Costi'!$H$1:$N$981,7,FALSE)</f>
        <v>0</v>
      </c>
      <c r="G566" s="387"/>
      <c r="H566" s="387">
        <f t="shared" si="17"/>
        <v>0</v>
      </c>
      <c r="I566" s="387">
        <v>0</v>
      </c>
      <c r="J566" s="387"/>
    </row>
    <row r="567" spans="1:10">
      <c r="A567" s="360">
        <v>5</v>
      </c>
      <c r="B567" s="360" t="s">
        <v>2812</v>
      </c>
      <c r="C567" s="361" t="s">
        <v>872</v>
      </c>
      <c r="D567" s="373"/>
      <c r="E567" s="387">
        <f t="shared" si="16"/>
        <v>0</v>
      </c>
      <c r="F567" s="387">
        <f>+VLOOKUP(B567,'[1]Alimentazione CE Costi'!$H$1:$N$981,7,FALSE)</f>
        <v>0</v>
      </c>
      <c r="G567" s="387"/>
      <c r="H567" s="387">
        <f t="shared" si="17"/>
        <v>0</v>
      </c>
      <c r="I567" s="387">
        <v>0</v>
      </c>
      <c r="J567" s="387"/>
    </row>
    <row r="568" spans="1:10">
      <c r="A568" s="360">
        <v>5</v>
      </c>
      <c r="B568" s="360" t="s">
        <v>2813</v>
      </c>
      <c r="C568" s="361" t="s">
        <v>873</v>
      </c>
      <c r="D568" s="373"/>
      <c r="E568" s="387">
        <f t="shared" si="16"/>
        <v>0</v>
      </c>
      <c r="F568" s="387">
        <f>+VLOOKUP(B568,'[1]Alimentazione CE Costi'!$H$1:$N$981,7,FALSE)</f>
        <v>0</v>
      </c>
      <c r="G568" s="387"/>
      <c r="H568" s="387">
        <f t="shared" si="17"/>
        <v>0</v>
      </c>
      <c r="I568" s="387">
        <v>0</v>
      </c>
      <c r="J568" s="387"/>
    </row>
    <row r="569" spans="1:10" ht="25.5">
      <c r="A569" s="371" t="s">
        <v>1967</v>
      </c>
      <c r="B569" s="357" t="s">
        <v>875</v>
      </c>
      <c r="C569" s="357" t="s">
        <v>2814</v>
      </c>
      <c r="D569" s="372"/>
      <c r="E569" s="384"/>
      <c r="F569" s="384"/>
      <c r="G569" s="384"/>
      <c r="H569" s="384"/>
      <c r="I569" s="384"/>
      <c r="J569" s="384"/>
    </row>
    <row r="570" spans="1:10" ht="24">
      <c r="A570" s="360" t="s">
        <v>1969</v>
      </c>
      <c r="B570" s="360" t="s">
        <v>2815</v>
      </c>
      <c r="C570" s="361" t="s">
        <v>874</v>
      </c>
      <c r="D570" s="373"/>
      <c r="E570" s="387">
        <f t="shared" si="16"/>
        <v>1000</v>
      </c>
      <c r="F570" s="387">
        <f>+VLOOKUP(B570,'[1]Alimentazione CE Costi'!$H$1:$N$981,7,FALSE)</f>
        <v>1000</v>
      </c>
      <c r="G570" s="387"/>
      <c r="H570" s="387">
        <f t="shared" si="17"/>
        <v>0</v>
      </c>
      <c r="I570" s="387">
        <v>0</v>
      </c>
      <c r="J570" s="387"/>
    </row>
    <row r="571" spans="1:10">
      <c r="A571" s="371" t="s">
        <v>1967</v>
      </c>
      <c r="B571" s="357" t="s">
        <v>877</v>
      </c>
      <c r="C571" s="357" t="s">
        <v>2816</v>
      </c>
      <c r="D571" s="372"/>
      <c r="E571" s="384"/>
      <c r="F571" s="384"/>
      <c r="G571" s="384"/>
      <c r="H571" s="384"/>
      <c r="I571" s="384"/>
      <c r="J571" s="384"/>
    </row>
    <row r="572" spans="1:10">
      <c r="A572" s="360" t="s">
        <v>1969</v>
      </c>
      <c r="B572" s="360" t="s">
        <v>2817</v>
      </c>
      <c r="C572" s="361" t="s">
        <v>876</v>
      </c>
      <c r="D572" s="373"/>
      <c r="E572" s="387">
        <f t="shared" si="16"/>
        <v>1000</v>
      </c>
      <c r="F572" s="387">
        <f>+VLOOKUP(B572,'[1]Alimentazione CE Costi'!$H$1:$N$981,7,FALSE)</f>
        <v>1000</v>
      </c>
      <c r="G572" s="387"/>
      <c r="H572" s="387">
        <f t="shared" si="17"/>
        <v>0</v>
      </c>
      <c r="I572" s="387">
        <v>0</v>
      </c>
      <c r="J572" s="387"/>
    </row>
    <row r="573" spans="1:10">
      <c r="A573" s="371" t="s">
        <v>1967</v>
      </c>
      <c r="B573" s="357" t="s">
        <v>879</v>
      </c>
      <c r="C573" s="357" t="s">
        <v>2818</v>
      </c>
      <c r="D573" s="372"/>
      <c r="E573" s="384"/>
      <c r="F573" s="384"/>
      <c r="G573" s="384"/>
      <c r="H573" s="384"/>
      <c r="I573" s="384"/>
      <c r="J573" s="384"/>
    </row>
    <row r="574" spans="1:10">
      <c r="A574" s="360" t="s">
        <v>1969</v>
      </c>
      <c r="B574" s="360" t="s">
        <v>2819</v>
      </c>
      <c r="C574" s="361" t="s">
        <v>878</v>
      </c>
      <c r="D574" s="373"/>
      <c r="E574" s="387">
        <f t="shared" si="16"/>
        <v>1000</v>
      </c>
      <c r="F574" s="387">
        <f>+VLOOKUP(B574,'[1]Alimentazione CE Costi'!$H$1:$N$981,7,FALSE)</f>
        <v>1000</v>
      </c>
      <c r="G574" s="387"/>
      <c r="H574" s="387">
        <f t="shared" si="17"/>
        <v>5288.61</v>
      </c>
      <c r="I574" s="387">
        <v>5288.61</v>
      </c>
      <c r="J574" s="387"/>
    </row>
    <row r="575" spans="1:10">
      <c r="A575" s="371" t="s">
        <v>1967</v>
      </c>
      <c r="B575" s="357" t="s">
        <v>881</v>
      </c>
      <c r="C575" s="357" t="s">
        <v>2820</v>
      </c>
      <c r="D575" s="372"/>
      <c r="E575" s="384"/>
      <c r="F575" s="384"/>
      <c r="G575" s="384"/>
      <c r="H575" s="384"/>
      <c r="I575" s="384"/>
      <c r="J575" s="384"/>
    </row>
    <row r="576" spans="1:10">
      <c r="A576" s="360" t="s">
        <v>1969</v>
      </c>
      <c r="B576" s="360" t="s">
        <v>2821</v>
      </c>
      <c r="C576" s="361" t="s">
        <v>882</v>
      </c>
      <c r="D576" s="373"/>
      <c r="E576" s="387">
        <f t="shared" si="16"/>
        <v>0</v>
      </c>
      <c r="F576" s="387">
        <f>+VLOOKUP(B576,'[1]Alimentazione CE Costi'!$H$1:$N$981,7,FALSE)</f>
        <v>0</v>
      </c>
      <c r="G576" s="387"/>
      <c r="H576" s="387">
        <f t="shared" si="17"/>
        <v>0</v>
      </c>
      <c r="I576" s="387">
        <v>0</v>
      </c>
      <c r="J576" s="387"/>
    </row>
    <row r="577" spans="1:10">
      <c r="A577" s="360" t="s">
        <v>1969</v>
      </c>
      <c r="B577" s="360" t="s">
        <v>2822</v>
      </c>
      <c r="C577" s="361" t="s">
        <v>883</v>
      </c>
      <c r="D577" s="373"/>
      <c r="E577" s="387">
        <f t="shared" si="16"/>
        <v>0</v>
      </c>
      <c r="F577" s="387">
        <f>+VLOOKUP(B577,'[1]Alimentazione CE Costi'!$H$1:$N$981,7,FALSE)</f>
        <v>0</v>
      </c>
      <c r="G577" s="387"/>
      <c r="H577" s="387">
        <f t="shared" si="17"/>
        <v>0</v>
      </c>
      <c r="I577" s="387">
        <v>0</v>
      </c>
      <c r="J577" s="387"/>
    </row>
    <row r="578" spans="1:10">
      <c r="A578" s="360" t="s">
        <v>1969</v>
      </c>
      <c r="B578" s="360" t="s">
        <v>2823</v>
      </c>
      <c r="C578" s="361" t="s">
        <v>880</v>
      </c>
      <c r="D578" s="373"/>
      <c r="E578" s="387">
        <f t="shared" si="16"/>
        <v>1000</v>
      </c>
      <c r="F578" s="387">
        <f>+VLOOKUP(B578,'[1]Alimentazione CE Costi'!$H$1:$N$981,7,FALSE)</f>
        <v>1000</v>
      </c>
      <c r="G578" s="387"/>
      <c r="H578" s="387">
        <f t="shared" si="17"/>
        <v>0</v>
      </c>
      <c r="I578" s="387">
        <v>0</v>
      </c>
      <c r="J578" s="387"/>
    </row>
    <row r="579" spans="1:10" ht="25.5">
      <c r="A579" s="371" t="s">
        <v>1967</v>
      </c>
      <c r="B579" s="357" t="s">
        <v>885</v>
      </c>
      <c r="C579" s="357" t="s">
        <v>2824</v>
      </c>
      <c r="D579" s="372" t="s">
        <v>1248</v>
      </c>
      <c r="E579" s="384"/>
      <c r="F579" s="384"/>
      <c r="G579" s="384"/>
      <c r="H579" s="384"/>
      <c r="I579" s="384"/>
      <c r="J579" s="384"/>
    </row>
    <row r="580" spans="1:10" ht="24">
      <c r="A580" s="360" t="s">
        <v>1969</v>
      </c>
      <c r="B580" s="360" t="s">
        <v>2825</v>
      </c>
      <c r="C580" s="361" t="s">
        <v>884</v>
      </c>
      <c r="D580" s="373" t="s">
        <v>1248</v>
      </c>
      <c r="E580" s="387">
        <f t="shared" si="16"/>
        <v>0</v>
      </c>
      <c r="F580" s="387">
        <f>+VLOOKUP(B580,'[1]Alimentazione CE Costi'!$H$1:$N$981,7,FALSE)</f>
        <v>0</v>
      </c>
      <c r="G580" s="387"/>
      <c r="H580" s="387">
        <f t="shared" si="17"/>
        <v>0</v>
      </c>
      <c r="I580" s="387">
        <v>0</v>
      </c>
      <c r="J580" s="387"/>
    </row>
    <row r="581" spans="1:10">
      <c r="A581" s="371" t="s">
        <v>1965</v>
      </c>
      <c r="B581" s="357" t="s">
        <v>886</v>
      </c>
      <c r="C581" s="357" t="s">
        <v>2826</v>
      </c>
      <c r="D581" s="372"/>
      <c r="E581" s="384"/>
      <c r="F581" s="384"/>
      <c r="G581" s="384"/>
      <c r="H581" s="384"/>
      <c r="I581" s="384"/>
      <c r="J581" s="384"/>
    </row>
    <row r="582" spans="1:10">
      <c r="A582" s="371" t="s">
        <v>1967</v>
      </c>
      <c r="B582" s="357" t="s">
        <v>887</v>
      </c>
      <c r="C582" s="357" t="s">
        <v>2827</v>
      </c>
      <c r="D582" s="372"/>
      <c r="E582" s="384"/>
      <c r="F582" s="384"/>
      <c r="G582" s="384"/>
      <c r="H582" s="384"/>
      <c r="I582" s="384"/>
      <c r="J582" s="384"/>
    </row>
    <row r="583" spans="1:10">
      <c r="A583" s="360">
        <v>5</v>
      </c>
      <c r="B583" s="360" t="s">
        <v>2828</v>
      </c>
      <c r="C583" s="361" t="s">
        <v>888</v>
      </c>
      <c r="D583" s="373"/>
      <c r="E583" s="387">
        <f t="shared" ref="E583:E646" si="18">+F583+G583</f>
        <v>747597</v>
      </c>
      <c r="F583" s="387">
        <f>+VLOOKUP(B583,'[1]Alimentazione CE Costi'!$H$1:$N$981,7,FALSE)</f>
        <v>747597</v>
      </c>
      <c r="G583" s="387"/>
      <c r="H583" s="387">
        <f t="shared" ref="H583:H646" si="19">+I583+J583</f>
        <v>627419.34</v>
      </c>
      <c r="I583" s="387">
        <v>627419.34</v>
      </c>
      <c r="J583" s="387"/>
    </row>
    <row r="584" spans="1:10">
      <c r="A584" s="360">
        <v>5</v>
      </c>
      <c r="B584" s="360" t="s">
        <v>2829</v>
      </c>
      <c r="C584" s="361" t="s">
        <v>889</v>
      </c>
      <c r="D584" s="373"/>
      <c r="E584" s="387">
        <f t="shared" si="18"/>
        <v>40000</v>
      </c>
      <c r="F584" s="387">
        <f>+VLOOKUP(B584,'[1]Alimentazione CE Costi'!$H$1:$N$981,7,FALSE)</f>
        <v>40000</v>
      </c>
      <c r="G584" s="387"/>
      <c r="H584" s="387">
        <f t="shared" si="19"/>
        <v>40374</v>
      </c>
      <c r="I584" s="387">
        <v>40374</v>
      </c>
      <c r="J584" s="387"/>
    </row>
    <row r="585" spans="1:10">
      <c r="A585" s="371" t="s">
        <v>1967</v>
      </c>
      <c r="B585" s="357" t="s">
        <v>890</v>
      </c>
      <c r="C585" s="357" t="s">
        <v>2830</v>
      </c>
      <c r="D585" s="372"/>
      <c r="E585" s="384"/>
      <c r="F585" s="384"/>
      <c r="G585" s="384"/>
      <c r="H585" s="384"/>
      <c r="I585" s="384"/>
      <c r="J585" s="384"/>
    </row>
    <row r="586" spans="1:10">
      <c r="A586" s="371" t="s">
        <v>1969</v>
      </c>
      <c r="B586" s="357" t="s">
        <v>892</v>
      </c>
      <c r="C586" s="357" t="s">
        <v>1595</v>
      </c>
      <c r="D586" s="372"/>
      <c r="E586" s="384"/>
      <c r="F586" s="384"/>
      <c r="G586" s="384"/>
      <c r="H586" s="384"/>
      <c r="I586" s="384"/>
      <c r="J586" s="384"/>
    </row>
    <row r="587" spans="1:10">
      <c r="A587" s="360" t="s">
        <v>1971</v>
      </c>
      <c r="B587" s="360" t="s">
        <v>2831</v>
      </c>
      <c r="C587" s="361" t="s">
        <v>891</v>
      </c>
      <c r="D587" s="373"/>
      <c r="E587" s="387">
        <f t="shared" si="18"/>
        <v>3000000</v>
      </c>
      <c r="F587" s="387">
        <f>+VLOOKUP(B587,'[1]Alimentazione CE Costi'!$H$1:$N$981,7,FALSE)</f>
        <v>3000000</v>
      </c>
      <c r="G587" s="387"/>
      <c r="H587" s="387">
        <f t="shared" si="19"/>
        <v>2660722.4</v>
      </c>
      <c r="I587" s="387">
        <v>2660722.4</v>
      </c>
      <c r="J587" s="387"/>
    </row>
    <row r="588" spans="1:10">
      <c r="A588" s="371" t="s">
        <v>1969</v>
      </c>
      <c r="B588" s="357" t="s">
        <v>893</v>
      </c>
      <c r="C588" s="357" t="s">
        <v>1596</v>
      </c>
      <c r="D588" s="372"/>
      <c r="E588" s="384"/>
      <c r="F588" s="384"/>
      <c r="G588" s="384"/>
      <c r="H588" s="384"/>
      <c r="I588" s="384"/>
      <c r="J588" s="384"/>
    </row>
    <row r="589" spans="1:10">
      <c r="A589" s="360" t="s">
        <v>1971</v>
      </c>
      <c r="B589" s="360" t="s">
        <v>2832</v>
      </c>
      <c r="C589" s="361" t="s">
        <v>894</v>
      </c>
      <c r="D589" s="373"/>
      <c r="E589" s="387">
        <f t="shared" si="18"/>
        <v>235000</v>
      </c>
      <c r="F589" s="387">
        <f>+VLOOKUP(B589,'[1]Alimentazione CE Costi'!$H$1:$N$981,7,FALSE)</f>
        <v>235000</v>
      </c>
      <c r="G589" s="387"/>
      <c r="H589" s="387">
        <f t="shared" si="19"/>
        <v>45563.43</v>
      </c>
      <c r="I589" s="387">
        <v>45563.43</v>
      </c>
      <c r="J589" s="387"/>
    </row>
    <row r="590" spans="1:10">
      <c r="A590" s="360" t="s">
        <v>1971</v>
      </c>
      <c r="B590" s="360" t="s">
        <v>2833</v>
      </c>
      <c r="C590" s="361" t="s">
        <v>895</v>
      </c>
      <c r="D590" s="373"/>
      <c r="E590" s="387">
        <f t="shared" si="18"/>
        <v>35000</v>
      </c>
      <c r="F590" s="387">
        <f>+VLOOKUP(B590,'[1]Alimentazione CE Costi'!$H$1:$N$981,7,FALSE)</f>
        <v>35000</v>
      </c>
      <c r="G590" s="387"/>
      <c r="H590" s="387">
        <f t="shared" si="19"/>
        <v>20000</v>
      </c>
      <c r="I590" s="387">
        <v>20000</v>
      </c>
      <c r="J590" s="387"/>
    </row>
    <row r="591" spans="1:10">
      <c r="A591" s="360" t="s">
        <v>1971</v>
      </c>
      <c r="B591" s="360" t="s">
        <v>2834</v>
      </c>
      <c r="C591" s="361" t="s">
        <v>896</v>
      </c>
      <c r="D591" s="373"/>
      <c r="E591" s="387">
        <f t="shared" si="18"/>
        <v>0</v>
      </c>
      <c r="F591" s="387">
        <f>+VLOOKUP(B591,'[1]Alimentazione CE Costi'!$H$1:$N$981,7,FALSE)</f>
        <v>0</v>
      </c>
      <c r="G591" s="387"/>
      <c r="H591" s="387">
        <f t="shared" si="19"/>
        <v>0</v>
      </c>
      <c r="I591" s="387">
        <v>0</v>
      </c>
      <c r="J591" s="387"/>
    </row>
    <row r="592" spans="1:10">
      <c r="A592" s="360" t="s">
        <v>1971</v>
      </c>
      <c r="B592" s="360" t="s">
        <v>2835</v>
      </c>
      <c r="C592" s="361" t="s">
        <v>897</v>
      </c>
      <c r="D592" s="373"/>
      <c r="E592" s="387">
        <f t="shared" si="18"/>
        <v>1000</v>
      </c>
      <c r="F592" s="387">
        <f>+VLOOKUP(B592,'[1]Alimentazione CE Costi'!$H$1:$N$981,7,FALSE)</f>
        <v>1000</v>
      </c>
      <c r="G592" s="387"/>
      <c r="H592" s="387">
        <f t="shared" si="19"/>
        <v>46.97</v>
      </c>
      <c r="I592" s="387">
        <v>46.97</v>
      </c>
      <c r="J592" s="387"/>
    </row>
    <row r="593" spans="1:10">
      <c r="A593" s="371" t="s">
        <v>1967</v>
      </c>
      <c r="B593" s="357" t="s">
        <v>898</v>
      </c>
      <c r="C593" s="357" t="s">
        <v>2836</v>
      </c>
      <c r="D593" s="372"/>
      <c r="E593" s="384"/>
      <c r="F593" s="384"/>
      <c r="G593" s="384"/>
      <c r="H593" s="384"/>
      <c r="I593" s="384"/>
      <c r="J593" s="384"/>
    </row>
    <row r="594" spans="1:10">
      <c r="A594" s="371" t="s">
        <v>1969</v>
      </c>
      <c r="B594" s="357" t="s">
        <v>899</v>
      </c>
      <c r="C594" s="357" t="s">
        <v>1598</v>
      </c>
      <c r="D594" s="372"/>
      <c r="E594" s="384"/>
      <c r="F594" s="384"/>
      <c r="G594" s="384"/>
      <c r="H594" s="384"/>
      <c r="I594" s="384"/>
      <c r="J594" s="384"/>
    </row>
    <row r="595" spans="1:10">
      <c r="A595" s="360" t="s">
        <v>1971</v>
      </c>
      <c r="B595" s="360" t="s">
        <v>2837</v>
      </c>
      <c r="C595" s="361" t="s">
        <v>2838</v>
      </c>
      <c r="D595" s="373"/>
      <c r="E595" s="387">
        <f t="shared" si="18"/>
        <v>0</v>
      </c>
      <c r="F595" s="387">
        <f>+VLOOKUP(B595,'[1]Alimentazione CE Costi'!$H$1:$N$981,7,FALSE)</f>
        <v>0</v>
      </c>
      <c r="G595" s="387"/>
      <c r="H595" s="387">
        <f t="shared" si="19"/>
        <v>0</v>
      </c>
      <c r="I595" s="387">
        <v>0</v>
      </c>
      <c r="J595" s="387"/>
    </row>
    <row r="596" spans="1:10">
      <c r="A596" s="360" t="s">
        <v>1971</v>
      </c>
      <c r="B596" s="360" t="s">
        <v>2839</v>
      </c>
      <c r="C596" s="361" t="s">
        <v>2840</v>
      </c>
      <c r="D596" s="373"/>
      <c r="E596" s="387">
        <f t="shared" si="18"/>
        <v>0</v>
      </c>
      <c r="F596" s="387">
        <f>+VLOOKUP(B596,'[1]Alimentazione CE Costi'!$H$1:$N$981,7,FALSE)</f>
        <v>0</v>
      </c>
      <c r="G596" s="387"/>
      <c r="H596" s="387">
        <f t="shared" si="19"/>
        <v>0</v>
      </c>
      <c r="I596" s="387">
        <v>0</v>
      </c>
      <c r="J596" s="387"/>
    </row>
    <row r="597" spans="1:10">
      <c r="A597" s="371" t="s">
        <v>1969</v>
      </c>
      <c r="B597" s="357" t="s">
        <v>900</v>
      </c>
      <c r="C597" s="357" t="s">
        <v>1599</v>
      </c>
      <c r="D597" s="372"/>
      <c r="E597" s="384"/>
      <c r="F597" s="384"/>
      <c r="G597" s="384"/>
      <c r="H597" s="384"/>
      <c r="I597" s="384"/>
      <c r="J597" s="384"/>
    </row>
    <row r="598" spans="1:10">
      <c r="A598" s="360" t="s">
        <v>1971</v>
      </c>
      <c r="B598" s="360" t="s">
        <v>2841</v>
      </c>
      <c r="C598" s="361" t="s">
        <v>2842</v>
      </c>
      <c r="D598" s="373"/>
      <c r="E598" s="387">
        <f t="shared" si="18"/>
        <v>0</v>
      </c>
      <c r="F598" s="387">
        <f>+VLOOKUP(B598,'[1]Alimentazione CE Costi'!$H$1:$N$981,7,FALSE)</f>
        <v>0</v>
      </c>
      <c r="G598" s="387"/>
      <c r="H598" s="387">
        <f t="shared" si="19"/>
        <v>0</v>
      </c>
      <c r="I598" s="387">
        <v>0</v>
      </c>
      <c r="J598" s="387"/>
    </row>
    <row r="599" spans="1:10">
      <c r="A599" s="360" t="s">
        <v>1971</v>
      </c>
      <c r="B599" s="360" t="s">
        <v>2843</v>
      </c>
      <c r="C599" s="361" t="s">
        <v>2844</v>
      </c>
      <c r="D599" s="373"/>
      <c r="E599" s="387">
        <f t="shared" si="18"/>
        <v>0</v>
      </c>
      <c r="F599" s="387">
        <f>+VLOOKUP(B599,'[1]Alimentazione CE Costi'!$H$1:$N$981,7,FALSE)</f>
        <v>0</v>
      </c>
      <c r="G599" s="387"/>
      <c r="H599" s="387">
        <f t="shared" si="19"/>
        <v>0</v>
      </c>
      <c r="I599" s="387">
        <v>0</v>
      </c>
      <c r="J599" s="387"/>
    </row>
    <row r="600" spans="1:10">
      <c r="A600" s="371" t="s">
        <v>1967</v>
      </c>
      <c r="B600" s="357" t="s">
        <v>902</v>
      </c>
      <c r="C600" s="357" t="s">
        <v>1600</v>
      </c>
      <c r="D600" s="372"/>
      <c r="E600" s="384"/>
      <c r="F600" s="384"/>
      <c r="G600" s="384"/>
      <c r="H600" s="384"/>
      <c r="I600" s="384"/>
      <c r="J600" s="384"/>
    </row>
    <row r="601" spans="1:10">
      <c r="A601" s="360" t="s">
        <v>1969</v>
      </c>
      <c r="B601" s="360" t="s">
        <v>2845</v>
      </c>
      <c r="C601" s="361" t="s">
        <v>901</v>
      </c>
      <c r="D601" s="373"/>
      <c r="E601" s="387">
        <f t="shared" si="18"/>
        <v>0</v>
      </c>
      <c r="F601" s="387">
        <f>+VLOOKUP(B601,'[1]Alimentazione CE Costi'!$H$1:$N$981,7,FALSE)</f>
        <v>0</v>
      </c>
      <c r="G601" s="387"/>
      <c r="H601" s="387">
        <f t="shared" si="19"/>
        <v>0</v>
      </c>
      <c r="I601" s="387">
        <v>0</v>
      </c>
      <c r="J601" s="387"/>
    </row>
    <row r="602" spans="1:10" ht="25.5">
      <c r="A602" s="371" t="s">
        <v>1967</v>
      </c>
      <c r="B602" s="357" t="s">
        <v>904</v>
      </c>
      <c r="C602" s="357" t="s">
        <v>1601</v>
      </c>
      <c r="D602" s="372" t="s">
        <v>1248</v>
      </c>
      <c r="E602" s="384"/>
      <c r="F602" s="384"/>
      <c r="G602" s="384"/>
      <c r="H602" s="384"/>
      <c r="I602" s="384"/>
      <c r="J602" s="384"/>
    </row>
    <row r="603" spans="1:10" ht="24">
      <c r="A603" s="360" t="s">
        <v>1969</v>
      </c>
      <c r="B603" s="360" t="s">
        <v>2846</v>
      </c>
      <c r="C603" s="361" t="s">
        <v>903</v>
      </c>
      <c r="D603" s="373" t="s">
        <v>1248</v>
      </c>
      <c r="E603" s="387">
        <f t="shared" si="18"/>
        <v>0</v>
      </c>
      <c r="F603" s="387">
        <f>+VLOOKUP(B603,'[1]Alimentazione CE Costi'!$H$1:$N$981,7,FALSE)</f>
        <v>0</v>
      </c>
      <c r="G603" s="387"/>
      <c r="H603" s="387">
        <f t="shared" si="19"/>
        <v>0</v>
      </c>
      <c r="I603" s="387">
        <v>0</v>
      </c>
      <c r="J603" s="387"/>
    </row>
    <row r="604" spans="1:10">
      <c r="A604" s="371" t="s">
        <v>1965</v>
      </c>
      <c r="B604" s="357" t="s">
        <v>1602</v>
      </c>
      <c r="C604" s="357" t="s">
        <v>1603</v>
      </c>
      <c r="D604" s="372"/>
      <c r="E604" s="384"/>
      <c r="F604" s="384"/>
      <c r="G604" s="384"/>
      <c r="H604" s="384"/>
      <c r="I604" s="384"/>
      <c r="J604" s="384"/>
    </row>
    <row r="605" spans="1:10">
      <c r="A605" s="371">
        <v>4</v>
      </c>
      <c r="B605" s="357" t="s">
        <v>905</v>
      </c>
      <c r="C605" s="357" t="s">
        <v>2847</v>
      </c>
      <c r="D605" s="372"/>
      <c r="E605" s="384"/>
      <c r="F605" s="384"/>
      <c r="G605" s="384"/>
      <c r="H605" s="384"/>
      <c r="I605" s="384"/>
      <c r="J605" s="384"/>
    </row>
    <row r="606" spans="1:10">
      <c r="A606" s="371">
        <v>5</v>
      </c>
      <c r="B606" s="357" t="s">
        <v>906</v>
      </c>
      <c r="C606" s="357" t="s">
        <v>1605</v>
      </c>
      <c r="D606" s="372"/>
      <c r="E606" s="384"/>
      <c r="F606" s="384"/>
      <c r="G606" s="384"/>
      <c r="H606" s="384"/>
      <c r="I606" s="384"/>
      <c r="J606" s="384"/>
    </row>
    <row r="607" spans="1:10">
      <c r="A607" s="371">
        <v>6</v>
      </c>
      <c r="B607" s="357" t="s">
        <v>907</v>
      </c>
      <c r="C607" s="357" t="s">
        <v>1606</v>
      </c>
      <c r="D607" s="372"/>
      <c r="E607" s="384"/>
      <c r="F607" s="384"/>
      <c r="G607" s="384"/>
      <c r="H607" s="384"/>
      <c r="I607" s="384"/>
      <c r="J607" s="384"/>
    </row>
    <row r="608" spans="1:10" ht="25.5">
      <c r="A608" s="371">
        <v>7</v>
      </c>
      <c r="B608" s="357" t="s">
        <v>908</v>
      </c>
      <c r="C608" s="357" t="s">
        <v>1607</v>
      </c>
      <c r="D608" s="372"/>
      <c r="E608" s="384"/>
      <c r="F608" s="384"/>
      <c r="G608" s="384"/>
      <c r="H608" s="384"/>
      <c r="I608" s="384"/>
      <c r="J608" s="384"/>
    </row>
    <row r="609" spans="1:10" ht="24">
      <c r="A609" s="360">
        <v>8</v>
      </c>
      <c r="B609" s="360" t="s">
        <v>2848</v>
      </c>
      <c r="C609" s="361" t="s">
        <v>2849</v>
      </c>
      <c r="D609" s="373"/>
      <c r="E609" s="387">
        <f t="shared" si="18"/>
        <v>630944.67000000004</v>
      </c>
      <c r="F609" s="387">
        <f>+VLOOKUP(B609,'[1]Alimentazione CE Costi'!$H$1:$N$981,7,FALSE)</f>
        <v>630944.67000000004</v>
      </c>
      <c r="G609" s="387"/>
      <c r="H609" s="387">
        <f t="shared" si="19"/>
        <v>293065.90999999997</v>
      </c>
      <c r="I609" s="387">
        <v>293065.90999999997</v>
      </c>
      <c r="J609" s="387"/>
    </row>
    <row r="610" spans="1:10" ht="24">
      <c r="A610" s="360">
        <v>8</v>
      </c>
      <c r="B610" s="360" t="s">
        <v>2850</v>
      </c>
      <c r="C610" s="361" t="s">
        <v>2851</v>
      </c>
      <c r="D610" s="373"/>
      <c r="E610" s="387">
        <f t="shared" si="18"/>
        <v>166585.73000000001</v>
      </c>
      <c r="F610" s="387">
        <f>+VLOOKUP(B610,'[1]Alimentazione CE Costi'!$H$1:$N$981,7,FALSE)</f>
        <v>166585.73000000001</v>
      </c>
      <c r="G610" s="387"/>
      <c r="H610" s="387">
        <f t="shared" si="19"/>
        <v>109544.85</v>
      </c>
      <c r="I610" s="387">
        <v>109544.85</v>
      </c>
      <c r="J610" s="387"/>
    </row>
    <row r="611" spans="1:10" ht="24">
      <c r="A611" s="360">
        <v>8</v>
      </c>
      <c r="B611" s="360" t="s">
        <v>2852</v>
      </c>
      <c r="C611" s="361" t="s">
        <v>2853</v>
      </c>
      <c r="D611" s="373"/>
      <c r="E611" s="387">
        <f t="shared" si="18"/>
        <v>63381</v>
      </c>
      <c r="F611" s="387">
        <f>+VLOOKUP(B611,'[1]Alimentazione CE Costi'!$H$1:$N$981,7,FALSE)</f>
        <v>63381</v>
      </c>
      <c r="G611" s="387"/>
      <c r="H611" s="387">
        <f t="shared" si="19"/>
        <v>137952.21000000002</v>
      </c>
      <c r="I611" s="387">
        <v>137952.21000000002</v>
      </c>
      <c r="J611" s="387"/>
    </row>
    <row r="612" spans="1:10" ht="24">
      <c r="A612" s="360">
        <v>8</v>
      </c>
      <c r="B612" s="360" t="s">
        <v>2854</v>
      </c>
      <c r="C612" s="361" t="s">
        <v>2855</v>
      </c>
      <c r="D612" s="373"/>
      <c r="E612" s="387">
        <f t="shared" si="18"/>
        <v>0</v>
      </c>
      <c r="F612" s="387">
        <f>+VLOOKUP(B612,'[1]Alimentazione CE Costi'!$H$1:$N$981,7,FALSE)</f>
        <v>0</v>
      </c>
      <c r="G612" s="387"/>
      <c r="H612" s="387">
        <f t="shared" si="19"/>
        <v>0</v>
      </c>
      <c r="I612" s="387">
        <v>0</v>
      </c>
      <c r="J612" s="387"/>
    </row>
    <row r="613" spans="1:10" ht="24">
      <c r="A613" s="360">
        <v>8</v>
      </c>
      <c r="B613" s="360" t="s">
        <v>2856</v>
      </c>
      <c r="C613" s="361" t="s">
        <v>2857</v>
      </c>
      <c r="D613" s="373"/>
      <c r="E613" s="387">
        <f t="shared" si="18"/>
        <v>0</v>
      </c>
      <c r="F613" s="387">
        <f>+VLOOKUP(B613,'[1]Alimentazione CE Costi'!$H$1:$N$981,7,FALSE)</f>
        <v>0</v>
      </c>
      <c r="G613" s="387"/>
      <c r="H613" s="387">
        <f t="shared" si="19"/>
        <v>0</v>
      </c>
      <c r="I613" s="387">
        <v>0</v>
      </c>
      <c r="J613" s="387"/>
    </row>
    <row r="614" spans="1:10" ht="24">
      <c r="A614" s="360">
        <v>8</v>
      </c>
      <c r="B614" s="360" t="s">
        <v>2858</v>
      </c>
      <c r="C614" s="361" t="s">
        <v>2859</v>
      </c>
      <c r="D614" s="373"/>
      <c r="E614" s="387">
        <f t="shared" si="18"/>
        <v>0</v>
      </c>
      <c r="F614" s="387">
        <f>+VLOOKUP(B614,'[1]Alimentazione CE Costi'!$H$1:$N$981,7,FALSE)</f>
        <v>0</v>
      </c>
      <c r="G614" s="387"/>
      <c r="H614" s="387">
        <f t="shared" si="19"/>
        <v>0</v>
      </c>
      <c r="I614" s="387">
        <v>0</v>
      </c>
      <c r="J614" s="387"/>
    </row>
    <row r="615" spans="1:10" ht="24">
      <c r="A615" s="360">
        <v>8</v>
      </c>
      <c r="B615" s="360" t="s">
        <v>2860</v>
      </c>
      <c r="C615" s="361" t="s">
        <v>2861</v>
      </c>
      <c r="D615" s="373"/>
      <c r="E615" s="387">
        <f t="shared" si="18"/>
        <v>2000</v>
      </c>
      <c r="F615" s="387">
        <f>+VLOOKUP(B615,'[1]Alimentazione CE Costi'!$H$1:$N$981,7,FALSE)</f>
        <v>2000</v>
      </c>
      <c r="G615" s="387"/>
      <c r="H615" s="387">
        <f t="shared" si="19"/>
        <v>0</v>
      </c>
      <c r="I615" s="387">
        <v>0</v>
      </c>
      <c r="J615" s="387"/>
    </row>
    <row r="616" spans="1:10" ht="24">
      <c r="A616" s="360">
        <v>8</v>
      </c>
      <c r="B616" s="360" t="s">
        <v>2862</v>
      </c>
      <c r="C616" s="361" t="s">
        <v>2863</v>
      </c>
      <c r="D616" s="373"/>
      <c r="E616" s="387">
        <f t="shared" si="18"/>
        <v>245359.74899999998</v>
      </c>
      <c r="F616" s="387">
        <f>+VLOOKUP(B616,'[1]Alimentazione CE Costi'!$H$1:$N$981,7,FALSE)</f>
        <v>245359.74899999998</v>
      </c>
      <c r="G616" s="387"/>
      <c r="H616" s="387">
        <f t="shared" si="19"/>
        <v>180812.77750000003</v>
      </c>
      <c r="I616" s="387">
        <v>180812.77750000003</v>
      </c>
      <c r="J616" s="387"/>
    </row>
    <row r="617" spans="1:10" ht="25.5">
      <c r="A617" s="371">
        <v>7</v>
      </c>
      <c r="B617" s="357" t="s">
        <v>909</v>
      </c>
      <c r="C617" s="357" t="s">
        <v>2864</v>
      </c>
      <c r="D617" s="372"/>
      <c r="E617" s="384"/>
      <c r="F617" s="384"/>
      <c r="G617" s="384"/>
      <c r="H617" s="384"/>
      <c r="I617" s="384"/>
      <c r="J617" s="384"/>
    </row>
    <row r="618" spans="1:10" ht="24">
      <c r="A618" s="360">
        <v>8</v>
      </c>
      <c r="B618" s="360" t="s">
        <v>2865</v>
      </c>
      <c r="C618" s="361" t="s">
        <v>2866</v>
      </c>
      <c r="D618" s="373"/>
      <c r="E618" s="387">
        <f t="shared" si="18"/>
        <v>0</v>
      </c>
      <c r="F618" s="387">
        <f>+VLOOKUP(B618,'[1]Alimentazione CE Costi'!$H$1:$N$981,7,FALSE)</f>
        <v>0</v>
      </c>
      <c r="G618" s="387"/>
      <c r="H618" s="387">
        <f t="shared" si="19"/>
        <v>15020.490000000002</v>
      </c>
      <c r="I618" s="387">
        <v>15020.490000000002</v>
      </c>
      <c r="J618" s="387"/>
    </row>
    <row r="619" spans="1:10" ht="24">
      <c r="A619" s="360">
        <v>8</v>
      </c>
      <c r="B619" s="360" t="s">
        <v>2867</v>
      </c>
      <c r="C619" s="361" t="s">
        <v>2868</v>
      </c>
      <c r="D619" s="373"/>
      <c r="E619" s="387">
        <f t="shared" si="18"/>
        <v>0</v>
      </c>
      <c r="F619" s="387">
        <f>+VLOOKUP(B619,'[1]Alimentazione CE Costi'!$H$1:$N$981,7,FALSE)</f>
        <v>0</v>
      </c>
      <c r="G619" s="387"/>
      <c r="H619" s="387">
        <f t="shared" si="19"/>
        <v>4987.71</v>
      </c>
      <c r="I619" s="387">
        <v>4987.71</v>
      </c>
      <c r="J619" s="387"/>
    </row>
    <row r="620" spans="1:10" ht="24">
      <c r="A620" s="360">
        <v>8</v>
      </c>
      <c r="B620" s="360" t="s">
        <v>2869</v>
      </c>
      <c r="C620" s="361" t="s">
        <v>2870</v>
      </c>
      <c r="D620" s="373"/>
      <c r="E620" s="387">
        <f t="shared" si="18"/>
        <v>0</v>
      </c>
      <c r="F620" s="387">
        <f>+VLOOKUP(B620,'[1]Alimentazione CE Costi'!$H$1:$N$981,7,FALSE)</f>
        <v>0</v>
      </c>
      <c r="G620" s="387"/>
      <c r="H620" s="387">
        <f t="shared" si="19"/>
        <v>20618.169999999998</v>
      </c>
      <c r="I620" s="387">
        <v>20618.169999999998</v>
      </c>
      <c r="J620" s="387"/>
    </row>
    <row r="621" spans="1:10" ht="24">
      <c r="A621" s="360">
        <v>8</v>
      </c>
      <c r="B621" s="360" t="s">
        <v>2871</v>
      </c>
      <c r="C621" s="361" t="s">
        <v>2872</v>
      </c>
      <c r="D621" s="373"/>
      <c r="E621" s="387">
        <f t="shared" si="18"/>
        <v>0</v>
      </c>
      <c r="F621" s="387">
        <f>+VLOOKUP(B621,'[1]Alimentazione CE Costi'!$H$1:$N$981,7,FALSE)</f>
        <v>0</v>
      </c>
      <c r="G621" s="387"/>
      <c r="H621" s="387">
        <f t="shared" si="19"/>
        <v>0</v>
      </c>
      <c r="I621" s="387">
        <v>0</v>
      </c>
      <c r="J621" s="387"/>
    </row>
    <row r="622" spans="1:10" ht="24">
      <c r="A622" s="360">
        <v>8</v>
      </c>
      <c r="B622" s="360" t="s">
        <v>2873</v>
      </c>
      <c r="C622" s="361" t="s">
        <v>2874</v>
      </c>
      <c r="D622" s="373"/>
      <c r="E622" s="387">
        <f t="shared" si="18"/>
        <v>0</v>
      </c>
      <c r="F622" s="387">
        <f>+VLOOKUP(B622,'[1]Alimentazione CE Costi'!$H$1:$N$981,7,FALSE)</f>
        <v>0</v>
      </c>
      <c r="G622" s="387"/>
      <c r="H622" s="387">
        <f t="shared" si="19"/>
        <v>0</v>
      </c>
      <c r="I622" s="387">
        <v>0</v>
      </c>
      <c r="J622" s="387"/>
    </row>
    <row r="623" spans="1:10" ht="24">
      <c r="A623" s="360">
        <v>8</v>
      </c>
      <c r="B623" s="360" t="s">
        <v>2875</v>
      </c>
      <c r="C623" s="361" t="s">
        <v>2876</v>
      </c>
      <c r="D623" s="373"/>
      <c r="E623" s="387">
        <f t="shared" si="18"/>
        <v>0</v>
      </c>
      <c r="F623" s="387">
        <f>+VLOOKUP(B623,'[1]Alimentazione CE Costi'!$H$1:$N$981,7,FALSE)</f>
        <v>0</v>
      </c>
      <c r="G623" s="387"/>
      <c r="H623" s="387">
        <f t="shared" si="19"/>
        <v>0</v>
      </c>
      <c r="I623" s="387">
        <v>0</v>
      </c>
      <c r="J623" s="387"/>
    </row>
    <row r="624" spans="1:10">
      <c r="A624" s="360">
        <v>8</v>
      </c>
      <c r="B624" s="360" t="s">
        <v>2877</v>
      </c>
      <c r="C624" s="361" t="s">
        <v>2878</v>
      </c>
      <c r="D624" s="373"/>
      <c r="E624" s="387">
        <f t="shared" si="18"/>
        <v>0</v>
      </c>
      <c r="F624" s="387">
        <f>+VLOOKUP(B624,'[1]Alimentazione CE Costi'!$H$1:$N$981,7,FALSE)</f>
        <v>0</v>
      </c>
      <c r="G624" s="387"/>
      <c r="H624" s="387">
        <f t="shared" si="19"/>
        <v>0</v>
      </c>
      <c r="I624" s="387">
        <v>0</v>
      </c>
      <c r="J624" s="387"/>
    </row>
    <row r="625" spans="1:10" ht="24">
      <c r="A625" s="360">
        <v>8</v>
      </c>
      <c r="B625" s="360" t="s">
        <v>2879</v>
      </c>
      <c r="C625" s="361" t="s">
        <v>2880</v>
      </c>
      <c r="D625" s="373"/>
      <c r="E625" s="387">
        <f t="shared" si="18"/>
        <v>0</v>
      </c>
      <c r="F625" s="387">
        <f>+VLOOKUP(B625,'[1]Alimentazione CE Costi'!$H$1:$N$981,7,FALSE)</f>
        <v>0</v>
      </c>
      <c r="G625" s="387"/>
      <c r="H625" s="387">
        <f t="shared" si="19"/>
        <v>11062.02</v>
      </c>
      <c r="I625" s="387">
        <v>11062.02</v>
      </c>
      <c r="J625" s="387"/>
    </row>
    <row r="626" spans="1:10">
      <c r="A626" s="371">
        <v>7</v>
      </c>
      <c r="B626" s="357" t="s">
        <v>911</v>
      </c>
      <c r="C626" s="357" t="s">
        <v>1609</v>
      </c>
      <c r="D626" s="372"/>
      <c r="E626" s="384"/>
      <c r="F626" s="384"/>
      <c r="G626" s="384"/>
      <c r="H626" s="384"/>
      <c r="I626" s="384"/>
      <c r="J626" s="384"/>
    </row>
    <row r="627" spans="1:10">
      <c r="A627" s="360">
        <v>8</v>
      </c>
      <c r="B627" s="360" t="s">
        <v>2881</v>
      </c>
      <c r="C627" s="361" t="s">
        <v>910</v>
      </c>
      <c r="D627" s="373"/>
      <c r="E627" s="387">
        <f t="shared" si="18"/>
        <v>0</v>
      </c>
      <c r="F627" s="387">
        <f>+VLOOKUP(B627,'[1]Alimentazione CE Costi'!$H$1:$N$981,7,FALSE)</f>
        <v>0</v>
      </c>
      <c r="G627" s="387"/>
      <c r="H627" s="387">
        <f t="shared" si="19"/>
        <v>0</v>
      </c>
      <c r="I627" s="387">
        <v>0</v>
      </c>
      <c r="J627" s="387"/>
    </row>
    <row r="628" spans="1:10">
      <c r="A628" s="371">
        <v>6</v>
      </c>
      <c r="B628" s="357" t="s">
        <v>912</v>
      </c>
      <c r="C628" s="357" t="s">
        <v>1610</v>
      </c>
      <c r="D628" s="372"/>
      <c r="E628" s="384"/>
      <c r="F628" s="384"/>
      <c r="G628" s="384"/>
      <c r="H628" s="384"/>
      <c r="I628" s="384"/>
      <c r="J628" s="384"/>
    </row>
    <row r="629" spans="1:10" ht="25.5">
      <c r="A629" s="371">
        <v>7</v>
      </c>
      <c r="B629" s="357" t="s">
        <v>913</v>
      </c>
      <c r="C629" s="357" t="s">
        <v>2882</v>
      </c>
      <c r="D629" s="372"/>
      <c r="E629" s="384"/>
      <c r="F629" s="384"/>
      <c r="G629" s="384"/>
      <c r="H629" s="384"/>
      <c r="I629" s="384"/>
      <c r="J629" s="384"/>
    </row>
    <row r="630" spans="1:10" ht="24">
      <c r="A630" s="360">
        <v>8</v>
      </c>
      <c r="B630" s="360" t="s">
        <v>2883</v>
      </c>
      <c r="C630" s="361" t="s">
        <v>2884</v>
      </c>
      <c r="D630" s="373"/>
      <c r="E630" s="387">
        <f t="shared" si="18"/>
        <v>508570.75</v>
      </c>
      <c r="F630" s="387">
        <f>+VLOOKUP(B630,'[1]Alimentazione CE Costi'!$H$1:$N$981,7,FALSE)</f>
        <v>508570.75</v>
      </c>
      <c r="G630" s="387"/>
      <c r="H630" s="387">
        <f t="shared" si="19"/>
        <v>431300.84999999986</v>
      </c>
      <c r="I630" s="387">
        <v>431300.84999999986</v>
      </c>
      <c r="J630" s="387"/>
    </row>
    <row r="631" spans="1:10" ht="24">
      <c r="A631" s="360">
        <v>8</v>
      </c>
      <c r="B631" s="360" t="s">
        <v>2885</v>
      </c>
      <c r="C631" s="361" t="s">
        <v>2886</v>
      </c>
      <c r="D631" s="373"/>
      <c r="E631" s="387">
        <f t="shared" si="18"/>
        <v>233894</v>
      </c>
      <c r="F631" s="387">
        <f>+VLOOKUP(B631,'[1]Alimentazione CE Costi'!$H$1:$N$981,7,FALSE)</f>
        <v>233894</v>
      </c>
      <c r="G631" s="387"/>
      <c r="H631" s="387">
        <f t="shared" si="19"/>
        <v>67531.959999999992</v>
      </c>
      <c r="I631" s="387">
        <v>67531.959999999992</v>
      </c>
      <c r="J631" s="387"/>
    </row>
    <row r="632" spans="1:10" ht="24">
      <c r="A632" s="360">
        <v>8</v>
      </c>
      <c r="B632" s="360" t="s">
        <v>2887</v>
      </c>
      <c r="C632" s="361" t="s">
        <v>2888</v>
      </c>
      <c r="D632" s="373"/>
      <c r="E632" s="387">
        <f t="shared" si="18"/>
        <v>97035</v>
      </c>
      <c r="F632" s="387">
        <f>+VLOOKUP(B632,'[1]Alimentazione CE Costi'!$H$1:$N$981,7,FALSE)</f>
        <v>97035</v>
      </c>
      <c r="G632" s="387"/>
      <c r="H632" s="387">
        <f t="shared" si="19"/>
        <v>137454.48000000001</v>
      </c>
      <c r="I632" s="387">
        <v>137454.48000000001</v>
      </c>
      <c r="J632" s="387"/>
    </row>
    <row r="633" spans="1:10" ht="24">
      <c r="A633" s="360">
        <v>8</v>
      </c>
      <c r="B633" s="360" t="s">
        <v>2889</v>
      </c>
      <c r="C633" s="361" t="s">
        <v>2890</v>
      </c>
      <c r="D633" s="373"/>
      <c r="E633" s="387">
        <f t="shared" si="18"/>
        <v>0</v>
      </c>
      <c r="F633" s="387">
        <f>+VLOOKUP(B633,'[1]Alimentazione CE Costi'!$H$1:$N$981,7,FALSE)</f>
        <v>0</v>
      </c>
      <c r="G633" s="387"/>
      <c r="H633" s="387">
        <f t="shared" si="19"/>
        <v>0</v>
      </c>
      <c r="I633" s="387">
        <v>0</v>
      </c>
      <c r="J633" s="387"/>
    </row>
    <row r="634" spans="1:10" ht="24">
      <c r="A634" s="360">
        <v>8</v>
      </c>
      <c r="B634" s="360" t="s">
        <v>2891</v>
      </c>
      <c r="C634" s="361" t="s">
        <v>2892</v>
      </c>
      <c r="D634" s="373"/>
      <c r="E634" s="387">
        <f t="shared" si="18"/>
        <v>0</v>
      </c>
      <c r="F634" s="387">
        <f>+VLOOKUP(B634,'[1]Alimentazione CE Costi'!$H$1:$N$981,7,FALSE)</f>
        <v>0</v>
      </c>
      <c r="G634" s="387"/>
      <c r="H634" s="387">
        <f t="shared" si="19"/>
        <v>0</v>
      </c>
      <c r="I634" s="387">
        <v>0</v>
      </c>
      <c r="J634" s="387"/>
    </row>
    <row r="635" spans="1:10" ht="24">
      <c r="A635" s="360">
        <v>8</v>
      </c>
      <c r="B635" s="360" t="s">
        <v>2893</v>
      </c>
      <c r="C635" s="361" t="s">
        <v>2894</v>
      </c>
      <c r="D635" s="373"/>
      <c r="E635" s="387">
        <f t="shared" si="18"/>
        <v>0</v>
      </c>
      <c r="F635" s="387">
        <f>+VLOOKUP(B635,'[1]Alimentazione CE Costi'!$H$1:$N$981,7,FALSE)</f>
        <v>0</v>
      </c>
      <c r="G635" s="387"/>
      <c r="H635" s="387">
        <f t="shared" si="19"/>
        <v>0</v>
      </c>
      <c r="I635" s="387">
        <v>0</v>
      </c>
      <c r="J635" s="387"/>
    </row>
    <row r="636" spans="1:10" ht="24">
      <c r="A636" s="360">
        <v>8</v>
      </c>
      <c r="B636" s="360" t="s">
        <v>2895</v>
      </c>
      <c r="C636" s="361" t="s">
        <v>2896</v>
      </c>
      <c r="D636" s="373"/>
      <c r="E636" s="387">
        <f t="shared" si="18"/>
        <v>1000</v>
      </c>
      <c r="F636" s="387">
        <f>+VLOOKUP(B636,'[1]Alimentazione CE Costi'!$H$1:$N$981,7,FALSE)</f>
        <v>1000</v>
      </c>
      <c r="G636" s="387"/>
      <c r="H636" s="387">
        <f t="shared" si="19"/>
        <v>178.56</v>
      </c>
      <c r="I636" s="387">
        <v>178.56</v>
      </c>
      <c r="J636" s="387"/>
    </row>
    <row r="637" spans="1:10" ht="24">
      <c r="A637" s="360">
        <v>8</v>
      </c>
      <c r="B637" s="360" t="s">
        <v>2897</v>
      </c>
      <c r="C637" s="361" t="s">
        <v>2898</v>
      </c>
      <c r="D637" s="373"/>
      <c r="E637" s="387">
        <f t="shared" si="18"/>
        <v>239257.42874999999</v>
      </c>
      <c r="F637" s="387">
        <f>+VLOOKUP(B637,'[1]Alimentazione CE Costi'!$H$1:$N$981,7,FALSE)</f>
        <v>239257.42874999999</v>
      </c>
      <c r="G637" s="387"/>
      <c r="H637" s="387">
        <f t="shared" si="19"/>
        <v>173251.59</v>
      </c>
      <c r="I637" s="387">
        <v>173251.59</v>
      </c>
      <c r="J637" s="387"/>
    </row>
    <row r="638" spans="1:10" ht="25.5">
      <c r="A638" s="371">
        <v>7</v>
      </c>
      <c r="B638" s="357" t="s">
        <v>914</v>
      </c>
      <c r="C638" s="357" t="s">
        <v>2899</v>
      </c>
      <c r="D638" s="372"/>
      <c r="E638" s="384"/>
      <c r="F638" s="384"/>
      <c r="G638" s="384"/>
      <c r="H638" s="384"/>
      <c r="I638" s="384"/>
      <c r="J638" s="384"/>
    </row>
    <row r="639" spans="1:10" ht="24">
      <c r="A639" s="360">
        <v>8</v>
      </c>
      <c r="B639" s="360" t="s">
        <v>2900</v>
      </c>
      <c r="C639" s="361" t="s">
        <v>2901</v>
      </c>
      <c r="D639" s="373"/>
      <c r="E639" s="387">
        <f t="shared" si="18"/>
        <v>0</v>
      </c>
      <c r="F639" s="387">
        <f>+VLOOKUP(B639,'[1]Alimentazione CE Costi'!$H$1:$N$981,7,FALSE)</f>
        <v>0</v>
      </c>
      <c r="G639" s="387"/>
      <c r="H639" s="387">
        <f t="shared" si="19"/>
        <v>47723.389999999992</v>
      </c>
      <c r="I639" s="387">
        <v>47723.389999999992</v>
      </c>
      <c r="J639" s="387"/>
    </row>
    <row r="640" spans="1:10" ht="24">
      <c r="A640" s="360">
        <v>8</v>
      </c>
      <c r="B640" s="360" t="s">
        <v>2902</v>
      </c>
      <c r="C640" s="361" t="s">
        <v>2903</v>
      </c>
      <c r="D640" s="373"/>
      <c r="E640" s="387">
        <f t="shared" si="18"/>
        <v>0</v>
      </c>
      <c r="F640" s="387">
        <f>+VLOOKUP(B640,'[1]Alimentazione CE Costi'!$H$1:$N$981,7,FALSE)</f>
        <v>0</v>
      </c>
      <c r="G640" s="387"/>
      <c r="H640" s="387">
        <f t="shared" si="19"/>
        <v>3001.3099999999995</v>
      </c>
      <c r="I640" s="387">
        <v>3001.3099999999995</v>
      </c>
      <c r="J640" s="387"/>
    </row>
    <row r="641" spans="1:10" ht="24">
      <c r="A641" s="360">
        <v>8</v>
      </c>
      <c r="B641" s="360" t="s">
        <v>2904</v>
      </c>
      <c r="C641" s="361" t="s">
        <v>2905</v>
      </c>
      <c r="D641" s="373"/>
      <c r="E641" s="387">
        <f t="shared" si="18"/>
        <v>0</v>
      </c>
      <c r="F641" s="387">
        <f>+VLOOKUP(B641,'[1]Alimentazione CE Costi'!$H$1:$N$981,7,FALSE)</f>
        <v>0</v>
      </c>
      <c r="G641" s="387"/>
      <c r="H641" s="387">
        <f t="shared" si="19"/>
        <v>9818.18</v>
      </c>
      <c r="I641" s="387">
        <v>9818.18</v>
      </c>
      <c r="J641" s="387"/>
    </row>
    <row r="642" spans="1:10" ht="24">
      <c r="A642" s="360">
        <v>8</v>
      </c>
      <c r="B642" s="360" t="s">
        <v>2906</v>
      </c>
      <c r="C642" s="361" t="s">
        <v>2907</v>
      </c>
      <c r="D642" s="373"/>
      <c r="E642" s="387">
        <f t="shared" si="18"/>
        <v>0</v>
      </c>
      <c r="F642" s="387">
        <f>+VLOOKUP(B642,'[1]Alimentazione CE Costi'!$H$1:$N$981,7,FALSE)</f>
        <v>0</v>
      </c>
      <c r="G642" s="387"/>
      <c r="H642" s="387">
        <f t="shared" si="19"/>
        <v>0</v>
      </c>
      <c r="I642" s="387">
        <v>0</v>
      </c>
      <c r="J642" s="387"/>
    </row>
    <row r="643" spans="1:10" ht="24">
      <c r="A643" s="360">
        <v>8</v>
      </c>
      <c r="B643" s="360" t="s">
        <v>2908</v>
      </c>
      <c r="C643" s="361" t="s">
        <v>2909</v>
      </c>
      <c r="D643" s="373"/>
      <c r="E643" s="387">
        <f t="shared" si="18"/>
        <v>0</v>
      </c>
      <c r="F643" s="387">
        <f>+VLOOKUP(B643,'[1]Alimentazione CE Costi'!$H$1:$N$981,7,FALSE)</f>
        <v>0</v>
      </c>
      <c r="G643" s="387"/>
      <c r="H643" s="387">
        <f t="shared" si="19"/>
        <v>0</v>
      </c>
      <c r="I643" s="387">
        <v>0</v>
      </c>
      <c r="J643" s="387"/>
    </row>
    <row r="644" spans="1:10" ht="24">
      <c r="A644" s="360">
        <v>8</v>
      </c>
      <c r="B644" s="360" t="s">
        <v>2910</v>
      </c>
      <c r="C644" s="361" t="s">
        <v>2911</v>
      </c>
      <c r="D644" s="373"/>
      <c r="E644" s="387">
        <f t="shared" si="18"/>
        <v>0</v>
      </c>
      <c r="F644" s="387">
        <f>+VLOOKUP(B644,'[1]Alimentazione CE Costi'!$H$1:$N$981,7,FALSE)</f>
        <v>0</v>
      </c>
      <c r="G644" s="387"/>
      <c r="H644" s="387">
        <f t="shared" si="19"/>
        <v>0</v>
      </c>
      <c r="I644" s="387">
        <v>0</v>
      </c>
      <c r="J644" s="387"/>
    </row>
    <row r="645" spans="1:10" ht="24">
      <c r="A645" s="360">
        <v>8</v>
      </c>
      <c r="B645" s="360" t="s">
        <v>2912</v>
      </c>
      <c r="C645" s="361" t="s">
        <v>2913</v>
      </c>
      <c r="D645" s="373"/>
      <c r="E645" s="387">
        <f t="shared" si="18"/>
        <v>0</v>
      </c>
      <c r="F645" s="387">
        <f>+VLOOKUP(B645,'[1]Alimentazione CE Costi'!$H$1:$N$981,7,FALSE)</f>
        <v>0</v>
      </c>
      <c r="G645" s="387"/>
      <c r="H645" s="387">
        <f t="shared" si="19"/>
        <v>0</v>
      </c>
      <c r="I645" s="387">
        <v>0</v>
      </c>
      <c r="J645" s="387"/>
    </row>
    <row r="646" spans="1:10" ht="24">
      <c r="A646" s="360">
        <v>8</v>
      </c>
      <c r="B646" s="360" t="s">
        <v>2914</v>
      </c>
      <c r="C646" s="361" t="s">
        <v>2915</v>
      </c>
      <c r="D646" s="373"/>
      <c r="E646" s="387">
        <f t="shared" si="18"/>
        <v>0</v>
      </c>
      <c r="F646" s="387">
        <f>+VLOOKUP(B646,'[1]Alimentazione CE Costi'!$H$1:$N$981,7,FALSE)</f>
        <v>0</v>
      </c>
      <c r="G646" s="387"/>
      <c r="H646" s="387">
        <f t="shared" si="19"/>
        <v>18617.53</v>
      </c>
      <c r="I646" s="387">
        <v>18617.53</v>
      </c>
      <c r="J646" s="387"/>
    </row>
    <row r="647" spans="1:10">
      <c r="A647" s="371">
        <v>7</v>
      </c>
      <c r="B647" s="357" t="s">
        <v>915</v>
      </c>
      <c r="C647" s="357" t="s">
        <v>1613</v>
      </c>
      <c r="D647" s="372"/>
      <c r="E647" s="384"/>
      <c r="F647" s="384"/>
      <c r="G647" s="384"/>
      <c r="H647" s="384"/>
      <c r="I647" s="384"/>
      <c r="J647" s="384"/>
    </row>
    <row r="648" spans="1:10">
      <c r="A648" s="360">
        <v>8</v>
      </c>
      <c r="B648" s="360" t="s">
        <v>2916</v>
      </c>
      <c r="C648" s="361" t="s">
        <v>2917</v>
      </c>
      <c r="D648" s="373"/>
      <c r="E648" s="387">
        <f t="shared" ref="E648:E737" si="20">+F648+G648</f>
        <v>0</v>
      </c>
      <c r="F648" s="387">
        <f>+VLOOKUP(B648,'[1]Alimentazione CE Costi'!$H$1:$N$981,7,FALSE)</f>
        <v>0</v>
      </c>
      <c r="G648" s="387"/>
      <c r="H648" s="387">
        <f t="shared" ref="H648:H737" si="21">+I648+J648</f>
        <v>0</v>
      </c>
      <c r="I648" s="387">
        <v>0</v>
      </c>
      <c r="J648" s="387"/>
    </row>
    <row r="649" spans="1:10">
      <c r="A649" s="371">
        <v>5</v>
      </c>
      <c r="B649" s="357" t="s">
        <v>916</v>
      </c>
      <c r="C649" s="357" t="s">
        <v>1614</v>
      </c>
      <c r="D649" s="372"/>
      <c r="E649" s="384"/>
      <c r="F649" s="384"/>
      <c r="G649" s="384"/>
      <c r="H649" s="384"/>
      <c r="I649" s="384"/>
      <c r="J649" s="384"/>
    </row>
    <row r="650" spans="1:10" ht="25.5">
      <c r="A650" s="371">
        <v>6</v>
      </c>
      <c r="B650" s="357" t="s">
        <v>917</v>
      </c>
      <c r="C650" s="357" t="s">
        <v>2918</v>
      </c>
      <c r="D650" s="372"/>
      <c r="E650" s="384"/>
      <c r="F650" s="384"/>
      <c r="G650" s="384"/>
      <c r="H650" s="384"/>
      <c r="I650" s="384"/>
      <c r="J650" s="384"/>
    </row>
    <row r="651" spans="1:10" ht="24">
      <c r="A651" s="407">
        <v>7</v>
      </c>
      <c r="B651" s="408" t="s">
        <v>3622</v>
      </c>
      <c r="C651" s="366" t="s">
        <v>3623</v>
      </c>
      <c r="D651" s="378"/>
      <c r="E651" s="389"/>
      <c r="F651" s="389"/>
      <c r="G651" s="389"/>
      <c r="H651" s="389"/>
      <c r="I651" s="389"/>
      <c r="J651" s="389"/>
    </row>
    <row r="652" spans="1:10" ht="24">
      <c r="A652" s="409">
        <v>8</v>
      </c>
      <c r="B652" s="360" t="s">
        <v>2919</v>
      </c>
      <c r="C652" s="361" t="s">
        <v>2920</v>
      </c>
      <c r="D652" s="373"/>
      <c r="E652" s="387">
        <f t="shared" si="20"/>
        <v>1282386.5400000003</v>
      </c>
      <c r="F652" s="387">
        <f>+VLOOKUP(B652,'[1]Alimentazione CE Costi'!$H$1:$N$981,7,FALSE)</f>
        <v>1282386.5400000003</v>
      </c>
      <c r="G652" s="387"/>
      <c r="H652" s="387">
        <f t="shared" si="21"/>
        <v>1277352.57</v>
      </c>
      <c r="I652" s="387">
        <v>1277352.57</v>
      </c>
      <c r="J652" s="387"/>
    </row>
    <row r="653" spans="1:10" ht="24">
      <c r="A653" s="407">
        <v>8</v>
      </c>
      <c r="B653" s="365" t="s">
        <v>2921</v>
      </c>
      <c r="C653" s="366" t="s">
        <v>2922</v>
      </c>
      <c r="D653" s="378"/>
      <c r="E653" s="389"/>
      <c r="F653" s="389"/>
      <c r="G653" s="389"/>
      <c r="H653" s="389"/>
      <c r="I653" s="389"/>
      <c r="J653" s="389"/>
    </row>
    <row r="654" spans="1:10" ht="24">
      <c r="A654" s="409">
        <v>9</v>
      </c>
      <c r="B654" s="360" t="s">
        <v>2923</v>
      </c>
      <c r="C654" s="361" t="s">
        <v>2924</v>
      </c>
      <c r="D654" s="373"/>
      <c r="E654" s="387">
        <f t="shared" si="20"/>
        <v>30033</v>
      </c>
      <c r="F654" s="387">
        <f>+VLOOKUP(B654,'[1]Alimentazione CE Costi'!$H$1:$N$981,7,FALSE)</f>
        <v>30033</v>
      </c>
      <c r="G654" s="387"/>
      <c r="H654" s="387">
        <f t="shared" si="21"/>
        <v>28479.66</v>
      </c>
      <c r="I654" s="387">
        <v>28479.66</v>
      </c>
      <c r="J654" s="387"/>
    </row>
    <row r="655" spans="1:10" ht="24">
      <c r="A655" s="409">
        <v>9</v>
      </c>
      <c r="B655" s="360" t="s">
        <v>2925</v>
      </c>
      <c r="C655" s="361" t="s">
        <v>2926</v>
      </c>
      <c r="D655" s="373"/>
      <c r="E655" s="387">
        <f t="shared" si="20"/>
        <v>143000</v>
      </c>
      <c r="F655" s="387">
        <f>+VLOOKUP(B655,'[1]Alimentazione CE Costi'!$H$1:$N$981,7,FALSE)</f>
        <v>143000</v>
      </c>
      <c r="G655" s="387"/>
      <c r="H655" s="387">
        <f t="shared" si="21"/>
        <v>138323.62</v>
      </c>
      <c r="I655" s="387">
        <v>138323.62</v>
      </c>
      <c r="J655" s="387"/>
    </row>
    <row r="656" spans="1:10" ht="24">
      <c r="A656" s="409">
        <v>9</v>
      </c>
      <c r="B656" s="360" t="s">
        <v>2927</v>
      </c>
      <c r="C656" s="361" t="s">
        <v>2928</v>
      </c>
      <c r="D656" s="373"/>
      <c r="E656" s="387">
        <f t="shared" si="20"/>
        <v>205091.87</v>
      </c>
      <c r="F656" s="387">
        <f>+VLOOKUP(B656,'[1]Alimentazione CE Costi'!$H$1:$N$981,7,FALSE)</f>
        <v>205091.87</v>
      </c>
      <c r="G656" s="387"/>
      <c r="H656" s="387">
        <f t="shared" si="21"/>
        <v>190693.61</v>
      </c>
      <c r="I656" s="387">
        <v>190693.61</v>
      </c>
      <c r="J656" s="387"/>
    </row>
    <row r="657" spans="1:10" ht="24">
      <c r="A657" s="407">
        <v>8</v>
      </c>
      <c r="B657" s="365" t="s">
        <v>2929</v>
      </c>
      <c r="C657" s="366" t="s">
        <v>2930</v>
      </c>
      <c r="D657" s="378"/>
      <c r="E657" s="389"/>
      <c r="F657" s="389"/>
      <c r="G657" s="389"/>
      <c r="H657" s="389"/>
      <c r="I657" s="389"/>
      <c r="J657" s="389"/>
    </row>
    <row r="658" spans="1:10" ht="24">
      <c r="A658" s="409">
        <v>9</v>
      </c>
      <c r="B658" s="360" t="s">
        <v>2931</v>
      </c>
      <c r="C658" s="361" t="s">
        <v>2932</v>
      </c>
      <c r="D658" s="373"/>
      <c r="E658" s="387">
        <f t="shared" si="20"/>
        <v>84151</v>
      </c>
      <c r="F658" s="387">
        <f>+VLOOKUP(B658,'[1]Alimentazione CE Costi'!$H$1:$N$981,7,FALSE)</f>
        <v>84151</v>
      </c>
      <c r="G658" s="387"/>
      <c r="H658" s="387">
        <f t="shared" si="21"/>
        <v>90386.77</v>
      </c>
      <c r="I658" s="387">
        <v>90386.77</v>
      </c>
      <c r="J658" s="387"/>
    </row>
    <row r="659" spans="1:10" ht="24">
      <c r="A659" s="409">
        <v>9</v>
      </c>
      <c r="B659" s="360" t="s">
        <v>2933</v>
      </c>
      <c r="C659" s="361" t="s">
        <v>2934</v>
      </c>
      <c r="D659" s="373"/>
      <c r="E659" s="387">
        <f t="shared" si="20"/>
        <v>100623</v>
      </c>
      <c r="F659" s="387">
        <f>+VLOOKUP(B659,'[1]Alimentazione CE Costi'!$H$1:$N$981,7,FALSE)</f>
        <v>100623</v>
      </c>
      <c r="G659" s="387"/>
      <c r="H659" s="387">
        <f t="shared" si="21"/>
        <v>100352.4</v>
      </c>
      <c r="I659" s="387">
        <v>100352.4</v>
      </c>
      <c r="J659" s="387"/>
    </row>
    <row r="660" spans="1:10" ht="24">
      <c r="A660" s="409">
        <v>9</v>
      </c>
      <c r="B660" s="360" t="s">
        <v>2935</v>
      </c>
      <c r="C660" s="361" t="s">
        <v>2936</v>
      </c>
      <c r="D660" s="373"/>
      <c r="E660" s="387">
        <f t="shared" si="20"/>
        <v>21304</v>
      </c>
      <c r="F660" s="387">
        <f>+VLOOKUP(B660,'[1]Alimentazione CE Costi'!$H$1:$N$981,7,FALSE)</f>
        <v>21304</v>
      </c>
      <c r="G660" s="387"/>
      <c r="H660" s="387">
        <f t="shared" si="21"/>
        <v>15578.95</v>
      </c>
      <c r="I660" s="387">
        <v>15578.95</v>
      </c>
      <c r="J660" s="387"/>
    </row>
    <row r="661" spans="1:10" ht="24">
      <c r="A661" s="409">
        <v>9</v>
      </c>
      <c r="B661" s="360" t="s">
        <v>2937</v>
      </c>
      <c r="C661" s="361" t="s">
        <v>2938</v>
      </c>
      <c r="D661" s="373"/>
      <c r="E661" s="387">
        <f t="shared" si="20"/>
        <v>0</v>
      </c>
      <c r="F661" s="387">
        <f>+VLOOKUP(B661,'[1]Alimentazione CE Costi'!$H$1:$N$981,7,FALSE)</f>
        <v>0</v>
      </c>
      <c r="G661" s="387"/>
      <c r="H661" s="387">
        <f t="shared" si="21"/>
        <v>0</v>
      </c>
      <c r="I661" s="387">
        <v>0</v>
      </c>
      <c r="J661" s="387"/>
    </row>
    <row r="662" spans="1:10" ht="24">
      <c r="A662" s="409">
        <v>9</v>
      </c>
      <c r="B662" s="360" t="s">
        <v>2939</v>
      </c>
      <c r="C662" s="361" t="s">
        <v>2940</v>
      </c>
      <c r="D662" s="373"/>
      <c r="E662" s="387">
        <f t="shared" si="20"/>
        <v>0</v>
      </c>
      <c r="F662" s="387">
        <f>+VLOOKUP(B662,'[1]Alimentazione CE Costi'!$H$1:$N$981,7,FALSE)</f>
        <v>0</v>
      </c>
      <c r="G662" s="387"/>
      <c r="H662" s="387">
        <f t="shared" si="21"/>
        <v>0</v>
      </c>
      <c r="I662" s="387">
        <v>0</v>
      </c>
      <c r="J662" s="387"/>
    </row>
    <row r="663" spans="1:10" ht="24">
      <c r="A663" s="409">
        <v>9</v>
      </c>
      <c r="B663" s="360" t="s">
        <v>2941</v>
      </c>
      <c r="C663" s="361" t="s">
        <v>2942</v>
      </c>
      <c r="D663" s="373"/>
      <c r="E663" s="387">
        <f t="shared" si="20"/>
        <v>2500</v>
      </c>
      <c r="F663" s="387">
        <f>+VLOOKUP(B663,'[1]Alimentazione CE Costi'!$H$1:$N$981,7,FALSE)</f>
        <v>2500</v>
      </c>
      <c r="G663" s="387"/>
      <c r="H663" s="387">
        <f t="shared" si="21"/>
        <v>50.21</v>
      </c>
      <c r="I663" s="387">
        <v>50.21</v>
      </c>
      <c r="J663" s="387"/>
    </row>
    <row r="664" spans="1:10" ht="24">
      <c r="A664" s="409">
        <v>9</v>
      </c>
      <c r="B664" s="360" t="s">
        <v>2943</v>
      </c>
      <c r="C664" s="361" t="s">
        <v>2944</v>
      </c>
      <c r="D664" s="373"/>
      <c r="E664" s="387">
        <f t="shared" si="20"/>
        <v>582577.98184999998</v>
      </c>
      <c r="F664" s="387">
        <f>+VLOOKUP(B664,'[1]Alimentazione CE Costi'!$H$1:$N$981,7,FALSE)</f>
        <v>582577.98184999998</v>
      </c>
      <c r="G664" s="387"/>
      <c r="H664" s="387">
        <f t="shared" si="21"/>
        <v>495363.22000000009</v>
      </c>
      <c r="I664" s="387">
        <v>495363.22000000009</v>
      </c>
      <c r="J664" s="387"/>
    </row>
    <row r="665" spans="1:10" ht="24">
      <c r="A665" s="407">
        <v>7</v>
      </c>
      <c r="B665" s="365" t="s">
        <v>3624</v>
      </c>
      <c r="C665" s="366" t="s">
        <v>3625</v>
      </c>
      <c r="D665" s="378"/>
      <c r="E665" s="389"/>
      <c r="F665" s="389"/>
      <c r="G665" s="389"/>
      <c r="H665" s="389"/>
      <c r="I665" s="389"/>
      <c r="J665" s="389"/>
    </row>
    <row r="666" spans="1:10" ht="24">
      <c r="A666" s="409">
        <v>8</v>
      </c>
      <c r="B666" s="363" t="s">
        <v>3626</v>
      </c>
      <c r="C666" s="361" t="s">
        <v>3627</v>
      </c>
      <c r="D666" s="373"/>
      <c r="E666" s="387"/>
      <c r="F666" s="387"/>
      <c r="G666" s="387"/>
      <c r="H666" s="387"/>
      <c r="I666" s="387"/>
      <c r="J666" s="387"/>
    </row>
    <row r="667" spans="1:10" ht="24">
      <c r="A667" s="407">
        <v>8</v>
      </c>
      <c r="B667" s="365" t="s">
        <v>3628</v>
      </c>
      <c r="C667" s="366" t="s">
        <v>3629</v>
      </c>
      <c r="D667" s="378"/>
      <c r="E667" s="389"/>
      <c r="F667" s="389"/>
      <c r="G667" s="389"/>
      <c r="H667" s="389"/>
      <c r="I667" s="389"/>
      <c r="J667" s="389"/>
    </row>
    <row r="668" spans="1:10" ht="24">
      <c r="A668" s="409">
        <v>9</v>
      </c>
      <c r="B668" s="363" t="s">
        <v>3630</v>
      </c>
      <c r="C668" s="361" t="s">
        <v>3631</v>
      </c>
      <c r="D668" s="373"/>
      <c r="E668" s="387"/>
      <c r="F668" s="387"/>
      <c r="G668" s="387"/>
      <c r="H668" s="387"/>
      <c r="I668" s="387"/>
      <c r="J668" s="387"/>
    </row>
    <row r="669" spans="1:10" ht="24">
      <c r="A669" s="409">
        <v>9</v>
      </c>
      <c r="B669" s="363" t="s">
        <v>3632</v>
      </c>
      <c r="C669" s="361" t="s">
        <v>3633</v>
      </c>
      <c r="D669" s="373"/>
      <c r="E669" s="387"/>
      <c r="F669" s="387"/>
      <c r="G669" s="387"/>
      <c r="H669" s="387"/>
      <c r="I669" s="387"/>
      <c r="J669" s="387"/>
    </row>
    <row r="670" spans="1:10">
      <c r="A670" s="409">
        <v>9</v>
      </c>
      <c r="B670" s="363" t="s">
        <v>3634</v>
      </c>
      <c r="C670" s="361" t="s">
        <v>3635</v>
      </c>
      <c r="D670" s="373"/>
      <c r="E670" s="387"/>
      <c r="F670" s="387"/>
      <c r="G670" s="387"/>
      <c r="H670" s="387"/>
      <c r="I670" s="387"/>
      <c r="J670" s="387"/>
    </row>
    <row r="671" spans="1:10" ht="24">
      <c r="A671" s="407">
        <v>8</v>
      </c>
      <c r="B671" s="365" t="s">
        <v>3636</v>
      </c>
      <c r="C671" s="366" t="s">
        <v>3637</v>
      </c>
      <c r="D671" s="378"/>
      <c r="E671" s="389"/>
      <c r="F671" s="389"/>
      <c r="G671" s="389"/>
      <c r="H671" s="389"/>
      <c r="I671" s="389"/>
      <c r="J671" s="389"/>
    </row>
    <row r="672" spans="1:10" ht="24">
      <c r="A672" s="409">
        <v>9</v>
      </c>
      <c r="B672" s="363" t="s">
        <v>3638</v>
      </c>
      <c r="C672" s="361" t="s">
        <v>3639</v>
      </c>
      <c r="D672" s="373"/>
      <c r="E672" s="387"/>
      <c r="F672" s="387"/>
      <c r="G672" s="387"/>
      <c r="H672" s="387"/>
      <c r="I672" s="387"/>
      <c r="J672" s="387"/>
    </row>
    <row r="673" spans="1:10" ht="24">
      <c r="A673" s="409">
        <v>9</v>
      </c>
      <c r="B673" s="363" t="s">
        <v>3640</v>
      </c>
      <c r="C673" s="361" t="s">
        <v>3641</v>
      </c>
      <c r="D673" s="373"/>
      <c r="E673" s="387"/>
      <c r="F673" s="387"/>
      <c r="G673" s="387"/>
      <c r="H673" s="387"/>
      <c r="I673" s="387"/>
      <c r="J673" s="387"/>
    </row>
    <row r="674" spans="1:10" ht="24">
      <c r="A674" s="409">
        <v>9</v>
      </c>
      <c r="B674" s="363" t="s">
        <v>3642</v>
      </c>
      <c r="C674" s="361" t="s">
        <v>3643</v>
      </c>
      <c r="D674" s="373"/>
      <c r="E674" s="387"/>
      <c r="F674" s="387"/>
      <c r="G674" s="387"/>
      <c r="H674" s="387"/>
      <c r="I674" s="387"/>
      <c r="J674" s="387"/>
    </row>
    <row r="675" spans="1:10" ht="24">
      <c r="A675" s="409">
        <v>8</v>
      </c>
      <c r="B675" s="363" t="s">
        <v>3644</v>
      </c>
      <c r="C675" s="361" t="s">
        <v>3645</v>
      </c>
      <c r="D675" s="373"/>
      <c r="E675" s="387"/>
      <c r="F675" s="387"/>
      <c r="G675" s="387"/>
      <c r="H675" s="387"/>
      <c r="I675" s="387"/>
      <c r="J675" s="387"/>
    </row>
    <row r="676" spans="1:10" ht="24">
      <c r="A676" s="409">
        <v>8</v>
      </c>
      <c r="B676" s="363" t="s">
        <v>3646</v>
      </c>
      <c r="C676" s="361" t="s">
        <v>3647</v>
      </c>
      <c r="D676" s="373"/>
      <c r="E676" s="387"/>
      <c r="F676" s="387"/>
      <c r="G676" s="387"/>
      <c r="H676" s="387"/>
      <c r="I676" s="387"/>
      <c r="J676" s="387"/>
    </row>
    <row r="677" spans="1:10" ht="24">
      <c r="A677" s="409">
        <v>8</v>
      </c>
      <c r="B677" s="363" t="s">
        <v>3648</v>
      </c>
      <c r="C677" s="361" t="s">
        <v>3649</v>
      </c>
      <c r="D677" s="373"/>
      <c r="E677" s="387"/>
      <c r="F677" s="387"/>
      <c r="G677" s="387"/>
      <c r="H677" s="387"/>
      <c r="I677" s="387"/>
      <c r="J677" s="387"/>
    </row>
    <row r="678" spans="1:10" ht="24">
      <c r="A678" s="409">
        <v>8</v>
      </c>
      <c r="B678" s="363" t="s">
        <v>3650</v>
      </c>
      <c r="C678" s="361" t="s">
        <v>3651</v>
      </c>
      <c r="D678" s="373"/>
      <c r="E678" s="387"/>
      <c r="F678" s="387"/>
      <c r="G678" s="387"/>
      <c r="H678" s="387"/>
      <c r="I678" s="387"/>
      <c r="J678" s="387"/>
    </row>
    <row r="679" spans="1:10" ht="24">
      <c r="A679" s="407">
        <v>7</v>
      </c>
      <c r="B679" s="365" t="s">
        <v>3652</v>
      </c>
      <c r="C679" s="366" t="s">
        <v>3653</v>
      </c>
      <c r="D679" s="378"/>
      <c r="E679" s="389"/>
      <c r="F679" s="389"/>
      <c r="G679" s="389"/>
      <c r="H679" s="389"/>
      <c r="I679" s="389"/>
      <c r="J679" s="389"/>
    </row>
    <row r="680" spans="1:10" ht="24">
      <c r="A680" s="409">
        <v>8</v>
      </c>
      <c r="B680" s="363" t="s">
        <v>3654</v>
      </c>
      <c r="C680" s="361" t="s">
        <v>3655</v>
      </c>
      <c r="D680" s="373"/>
      <c r="E680" s="387"/>
      <c r="F680" s="387"/>
      <c r="G680" s="387"/>
      <c r="H680" s="387"/>
      <c r="I680" s="387"/>
      <c r="J680" s="387"/>
    </row>
    <row r="681" spans="1:10" ht="24">
      <c r="A681" s="407">
        <v>8</v>
      </c>
      <c r="B681" s="365" t="s">
        <v>3656</v>
      </c>
      <c r="C681" s="366" t="s">
        <v>3657</v>
      </c>
      <c r="D681" s="378"/>
      <c r="E681" s="389"/>
      <c r="F681" s="389"/>
      <c r="G681" s="389"/>
      <c r="H681" s="389"/>
      <c r="I681" s="389"/>
      <c r="J681" s="389"/>
    </row>
    <row r="682" spans="1:10" ht="24">
      <c r="A682" s="409">
        <v>9</v>
      </c>
      <c r="B682" s="363" t="s">
        <v>3658</v>
      </c>
      <c r="C682" s="361" t="s">
        <v>3659</v>
      </c>
      <c r="D682" s="373"/>
      <c r="E682" s="387"/>
      <c r="F682" s="387"/>
      <c r="G682" s="387"/>
      <c r="H682" s="387"/>
      <c r="I682" s="387"/>
      <c r="J682" s="387"/>
    </row>
    <row r="683" spans="1:10" ht="24">
      <c r="A683" s="409">
        <v>9</v>
      </c>
      <c r="B683" s="363" t="s">
        <v>3660</v>
      </c>
      <c r="C683" s="361" t="s">
        <v>3661</v>
      </c>
      <c r="D683" s="373"/>
      <c r="E683" s="387"/>
      <c r="F683" s="387"/>
      <c r="G683" s="387"/>
      <c r="H683" s="387"/>
      <c r="I683" s="387"/>
      <c r="J683" s="387"/>
    </row>
    <row r="684" spans="1:10">
      <c r="A684" s="409">
        <v>9</v>
      </c>
      <c r="B684" s="363" t="s">
        <v>3662</v>
      </c>
      <c r="C684" s="361" t="s">
        <v>3663</v>
      </c>
      <c r="D684" s="373"/>
      <c r="E684" s="387"/>
      <c r="F684" s="387"/>
      <c r="G684" s="387"/>
      <c r="H684" s="387"/>
      <c r="I684" s="387"/>
      <c r="J684" s="387"/>
    </row>
    <row r="685" spans="1:10" ht="24">
      <c r="A685" s="407">
        <v>8</v>
      </c>
      <c r="B685" s="365" t="s">
        <v>3664</v>
      </c>
      <c r="C685" s="366" t="s">
        <v>3665</v>
      </c>
      <c r="D685" s="378"/>
      <c r="E685" s="389"/>
      <c r="F685" s="389"/>
      <c r="G685" s="389"/>
      <c r="H685" s="389"/>
      <c r="I685" s="389"/>
      <c r="J685" s="389"/>
    </row>
    <row r="686" spans="1:10" ht="24">
      <c r="A686" s="409">
        <v>9</v>
      </c>
      <c r="B686" s="363" t="s">
        <v>3666</v>
      </c>
      <c r="C686" s="361" t="s">
        <v>3667</v>
      </c>
      <c r="D686" s="373"/>
      <c r="E686" s="387"/>
      <c r="F686" s="387"/>
      <c r="G686" s="387"/>
      <c r="H686" s="387"/>
      <c r="I686" s="387"/>
      <c r="J686" s="387"/>
    </row>
    <row r="687" spans="1:10" ht="24">
      <c r="A687" s="409">
        <v>9</v>
      </c>
      <c r="B687" s="363" t="s">
        <v>3668</v>
      </c>
      <c r="C687" s="361" t="s">
        <v>3669</v>
      </c>
      <c r="D687" s="373"/>
      <c r="E687" s="387"/>
      <c r="F687" s="387"/>
      <c r="G687" s="387"/>
      <c r="H687" s="387"/>
      <c r="I687" s="387"/>
      <c r="J687" s="387"/>
    </row>
    <row r="688" spans="1:10" ht="24">
      <c r="A688" s="409">
        <v>9</v>
      </c>
      <c r="B688" s="363" t="s">
        <v>3670</v>
      </c>
      <c r="C688" s="361" t="s">
        <v>3671</v>
      </c>
      <c r="D688" s="373"/>
      <c r="E688" s="387"/>
      <c r="F688" s="387"/>
      <c r="G688" s="387"/>
      <c r="H688" s="387"/>
      <c r="I688" s="387"/>
      <c r="J688" s="387"/>
    </row>
    <row r="689" spans="1:10" ht="24">
      <c r="A689" s="409">
        <v>8</v>
      </c>
      <c r="B689" s="363" t="s">
        <v>3672</v>
      </c>
      <c r="C689" s="361" t="s">
        <v>3673</v>
      </c>
      <c r="D689" s="373"/>
      <c r="E689" s="387"/>
      <c r="F689" s="387"/>
      <c r="G689" s="387"/>
      <c r="H689" s="387"/>
      <c r="I689" s="387"/>
      <c r="J689" s="387"/>
    </row>
    <row r="690" spans="1:10" ht="24">
      <c r="A690" s="409">
        <v>8</v>
      </c>
      <c r="B690" s="363" t="s">
        <v>3674</v>
      </c>
      <c r="C690" s="361" t="s">
        <v>3675</v>
      </c>
      <c r="D690" s="373"/>
      <c r="E690" s="387"/>
      <c r="F690" s="387"/>
      <c r="G690" s="387"/>
      <c r="H690" s="387"/>
      <c r="I690" s="387"/>
      <c r="J690" s="387"/>
    </row>
    <row r="691" spans="1:10" ht="24">
      <c r="A691" s="409">
        <v>8</v>
      </c>
      <c r="B691" s="363" t="s">
        <v>3676</v>
      </c>
      <c r="C691" s="361" t="s">
        <v>3677</v>
      </c>
      <c r="D691" s="373"/>
      <c r="E691" s="387"/>
      <c r="F691" s="387"/>
      <c r="G691" s="387"/>
      <c r="H691" s="387"/>
      <c r="I691" s="387"/>
      <c r="J691" s="387"/>
    </row>
    <row r="692" spans="1:10" ht="24">
      <c r="A692" s="409">
        <v>8</v>
      </c>
      <c r="B692" s="363" t="s">
        <v>3678</v>
      </c>
      <c r="C692" s="361" t="s">
        <v>3679</v>
      </c>
      <c r="D692" s="373"/>
      <c r="E692" s="387"/>
      <c r="F692" s="387"/>
      <c r="G692" s="387"/>
      <c r="H692" s="387"/>
      <c r="I692" s="387"/>
      <c r="J692" s="387"/>
    </row>
    <row r="693" spans="1:10" ht="25.5">
      <c r="A693" s="371">
        <v>6</v>
      </c>
      <c r="B693" s="357" t="s">
        <v>918</v>
      </c>
      <c r="C693" s="357" t="s">
        <v>2945</v>
      </c>
      <c r="D693" s="372"/>
      <c r="E693" s="384"/>
      <c r="F693" s="384"/>
      <c r="G693" s="384"/>
      <c r="H693" s="384"/>
      <c r="I693" s="384"/>
      <c r="J693" s="384"/>
    </row>
    <row r="694" spans="1:10" ht="24">
      <c r="A694" s="365">
        <v>7</v>
      </c>
      <c r="B694" s="365" t="s">
        <v>2946</v>
      </c>
      <c r="C694" s="366" t="s">
        <v>2947</v>
      </c>
      <c r="D694" s="378"/>
      <c r="E694" s="389"/>
      <c r="F694" s="389"/>
      <c r="G694" s="389"/>
      <c r="H694" s="389"/>
      <c r="I694" s="389"/>
      <c r="J694" s="389"/>
    </row>
    <row r="695" spans="1:10" ht="24">
      <c r="A695" s="360">
        <v>8</v>
      </c>
      <c r="B695" s="363" t="s">
        <v>2948</v>
      </c>
      <c r="C695" s="361" t="s">
        <v>2949</v>
      </c>
      <c r="D695" s="373"/>
      <c r="E695" s="387">
        <f t="shared" si="20"/>
        <v>0</v>
      </c>
      <c r="F695" s="387">
        <f>+VLOOKUP(B695,'[1]Alimentazione CE Costi'!$H$1:$N$981,7,FALSE)</f>
        <v>0</v>
      </c>
      <c r="G695" s="387"/>
      <c r="H695" s="387">
        <f t="shared" si="21"/>
        <v>8843.9399999999987</v>
      </c>
      <c r="I695" s="387">
        <v>8843.9399999999987</v>
      </c>
      <c r="J695" s="387"/>
    </row>
    <row r="696" spans="1:10" ht="24">
      <c r="A696" s="365">
        <v>8</v>
      </c>
      <c r="B696" s="365" t="s">
        <v>2950</v>
      </c>
      <c r="C696" s="366" t="s">
        <v>2951</v>
      </c>
      <c r="D696" s="378"/>
      <c r="E696" s="389"/>
      <c r="F696" s="389"/>
      <c r="G696" s="389"/>
      <c r="H696" s="389"/>
      <c r="I696" s="389"/>
      <c r="J696" s="389"/>
    </row>
    <row r="697" spans="1:10" ht="24">
      <c r="A697" s="360">
        <v>9</v>
      </c>
      <c r="B697" s="360" t="s">
        <v>2952</v>
      </c>
      <c r="C697" s="361" t="s">
        <v>2953</v>
      </c>
      <c r="D697" s="373"/>
      <c r="E697" s="387">
        <f t="shared" si="20"/>
        <v>0</v>
      </c>
      <c r="F697" s="387">
        <f>+VLOOKUP(B697,'[1]Alimentazione CE Costi'!$H$1:$N$981,7,FALSE)</f>
        <v>0</v>
      </c>
      <c r="G697" s="387"/>
      <c r="H697" s="387">
        <f t="shared" si="21"/>
        <v>1302.47</v>
      </c>
      <c r="I697" s="387">
        <v>1302.47</v>
      </c>
      <c r="J697" s="387"/>
    </row>
    <row r="698" spans="1:10" ht="24">
      <c r="A698" s="360">
        <v>9</v>
      </c>
      <c r="B698" s="360" t="s">
        <v>2954</v>
      </c>
      <c r="C698" s="361" t="s">
        <v>2955</v>
      </c>
      <c r="D698" s="373"/>
      <c r="E698" s="387">
        <f t="shared" si="20"/>
        <v>0</v>
      </c>
      <c r="F698" s="387">
        <f>+VLOOKUP(B698,'[1]Alimentazione CE Costi'!$H$1:$N$981,7,FALSE)</f>
        <v>0</v>
      </c>
      <c r="G698" s="387"/>
      <c r="H698" s="387">
        <f t="shared" si="21"/>
        <v>1676.3799999999999</v>
      </c>
      <c r="I698" s="387">
        <v>1676.3799999999999</v>
      </c>
      <c r="J698" s="387"/>
    </row>
    <row r="699" spans="1:10" ht="24">
      <c r="A699" s="360">
        <v>9</v>
      </c>
      <c r="B699" s="360" t="s">
        <v>2956</v>
      </c>
      <c r="C699" s="361" t="s">
        <v>2957</v>
      </c>
      <c r="D699" s="373"/>
      <c r="E699" s="387">
        <f t="shared" si="20"/>
        <v>0</v>
      </c>
      <c r="F699" s="387">
        <f>+VLOOKUP(B699,'[1]Alimentazione CE Costi'!$H$1:$N$981,7,FALSE)</f>
        <v>0</v>
      </c>
      <c r="G699" s="387"/>
      <c r="H699" s="387">
        <f t="shared" si="21"/>
        <v>0</v>
      </c>
      <c r="I699" s="387">
        <v>0</v>
      </c>
      <c r="J699" s="387"/>
    </row>
    <row r="700" spans="1:10" ht="24">
      <c r="A700" s="365">
        <v>8</v>
      </c>
      <c r="B700" s="365" t="s">
        <v>2958</v>
      </c>
      <c r="C700" s="366" t="s">
        <v>2959</v>
      </c>
      <c r="D700" s="378"/>
      <c r="E700" s="389"/>
      <c r="F700" s="389"/>
      <c r="G700" s="389"/>
      <c r="H700" s="389"/>
      <c r="I700" s="389"/>
      <c r="J700" s="389"/>
    </row>
    <row r="701" spans="1:10">
      <c r="A701" s="360">
        <v>9</v>
      </c>
      <c r="B701" s="360" t="s">
        <v>2960</v>
      </c>
      <c r="C701" s="361" t="s">
        <v>2961</v>
      </c>
      <c r="D701" s="373"/>
      <c r="E701" s="387">
        <f t="shared" si="20"/>
        <v>0</v>
      </c>
      <c r="F701" s="387">
        <f>+VLOOKUP(B701,'[1]Alimentazione CE Costi'!$H$1:$N$981,7,FALSE)</f>
        <v>0</v>
      </c>
      <c r="G701" s="387"/>
      <c r="H701" s="387">
        <f t="shared" si="21"/>
        <v>333.23</v>
      </c>
      <c r="I701" s="387">
        <v>333.23</v>
      </c>
      <c r="J701" s="387"/>
    </row>
    <row r="702" spans="1:10" ht="24">
      <c r="A702" s="360">
        <v>9</v>
      </c>
      <c r="B702" s="360" t="s">
        <v>2962</v>
      </c>
      <c r="C702" s="361" t="s">
        <v>2963</v>
      </c>
      <c r="D702" s="373"/>
      <c r="E702" s="387">
        <f t="shared" si="20"/>
        <v>0</v>
      </c>
      <c r="F702" s="387">
        <f>+VLOOKUP(B702,'[1]Alimentazione CE Costi'!$H$1:$N$981,7,FALSE)</f>
        <v>0</v>
      </c>
      <c r="G702" s="387"/>
      <c r="H702" s="387">
        <f t="shared" si="21"/>
        <v>0</v>
      </c>
      <c r="I702" s="387">
        <v>0</v>
      </c>
      <c r="J702" s="387"/>
    </row>
    <row r="703" spans="1:10" ht="24">
      <c r="A703" s="360">
        <v>9</v>
      </c>
      <c r="B703" s="360" t="s">
        <v>2964</v>
      </c>
      <c r="C703" s="361" t="s">
        <v>2965</v>
      </c>
      <c r="D703" s="373"/>
      <c r="E703" s="387">
        <f t="shared" si="20"/>
        <v>0</v>
      </c>
      <c r="F703" s="387">
        <f>+VLOOKUP(B703,'[1]Alimentazione CE Costi'!$H$1:$N$981,7,FALSE)</f>
        <v>0</v>
      </c>
      <c r="G703" s="387"/>
      <c r="H703" s="387">
        <f t="shared" si="21"/>
        <v>137.04999999999998</v>
      </c>
      <c r="I703" s="387">
        <v>137.04999999999998</v>
      </c>
      <c r="J703" s="387"/>
    </row>
    <row r="704" spans="1:10" ht="24">
      <c r="A704" s="360">
        <v>9</v>
      </c>
      <c r="B704" s="360" t="s">
        <v>2966</v>
      </c>
      <c r="C704" s="361" t="s">
        <v>2967</v>
      </c>
      <c r="D704" s="373"/>
      <c r="E704" s="387">
        <f t="shared" si="20"/>
        <v>0</v>
      </c>
      <c r="F704" s="387">
        <f>+VLOOKUP(B704,'[1]Alimentazione CE Costi'!$H$1:$N$981,7,FALSE)</f>
        <v>0</v>
      </c>
      <c r="G704" s="387"/>
      <c r="H704" s="387">
        <f t="shared" si="21"/>
        <v>0</v>
      </c>
      <c r="I704" s="387">
        <v>0</v>
      </c>
      <c r="J704" s="387"/>
    </row>
    <row r="705" spans="1:10" ht="24">
      <c r="A705" s="360">
        <v>9</v>
      </c>
      <c r="B705" s="360" t="s">
        <v>2968</v>
      </c>
      <c r="C705" s="361" t="s">
        <v>2969</v>
      </c>
      <c r="D705" s="373"/>
      <c r="E705" s="387">
        <f t="shared" si="20"/>
        <v>0</v>
      </c>
      <c r="F705" s="387">
        <f>+VLOOKUP(B705,'[1]Alimentazione CE Costi'!$H$1:$N$981,7,FALSE)</f>
        <v>0</v>
      </c>
      <c r="G705" s="387"/>
      <c r="H705" s="387">
        <f t="shared" si="21"/>
        <v>0</v>
      </c>
      <c r="I705" s="387">
        <v>0</v>
      </c>
      <c r="J705" s="387"/>
    </row>
    <row r="706" spans="1:10" ht="24">
      <c r="A706" s="360">
        <v>9</v>
      </c>
      <c r="B706" s="360" t="s">
        <v>2970</v>
      </c>
      <c r="C706" s="361" t="s">
        <v>2971</v>
      </c>
      <c r="D706" s="373"/>
      <c r="E706" s="387">
        <f t="shared" si="20"/>
        <v>0</v>
      </c>
      <c r="F706" s="387">
        <f>+VLOOKUP(B706,'[1]Alimentazione CE Costi'!$H$1:$N$981,7,FALSE)</f>
        <v>0</v>
      </c>
      <c r="G706" s="387"/>
      <c r="H706" s="387">
        <f t="shared" si="21"/>
        <v>0</v>
      </c>
      <c r="I706" s="387">
        <v>0</v>
      </c>
      <c r="J706" s="387"/>
    </row>
    <row r="707" spans="1:10" ht="24">
      <c r="A707" s="360">
        <v>9</v>
      </c>
      <c r="B707" s="360" t="s">
        <v>2972</v>
      </c>
      <c r="C707" s="361" t="s">
        <v>2973</v>
      </c>
      <c r="D707" s="373"/>
      <c r="E707" s="387">
        <f t="shared" si="20"/>
        <v>0</v>
      </c>
      <c r="F707" s="387">
        <f>+VLOOKUP(B707,'[1]Alimentazione CE Costi'!$H$1:$N$981,7,FALSE)</f>
        <v>0</v>
      </c>
      <c r="G707" s="387"/>
      <c r="H707" s="387">
        <f t="shared" si="21"/>
        <v>3640.35</v>
      </c>
      <c r="I707" s="387">
        <v>3640.35</v>
      </c>
      <c r="J707" s="387"/>
    </row>
    <row r="708" spans="1:10" ht="24">
      <c r="A708" s="365">
        <v>8</v>
      </c>
      <c r="B708" s="365" t="s">
        <v>2974</v>
      </c>
      <c r="C708" s="366" t="s">
        <v>2975</v>
      </c>
      <c r="D708" s="378"/>
      <c r="E708" s="389"/>
      <c r="F708" s="389"/>
      <c r="G708" s="389"/>
      <c r="H708" s="389"/>
      <c r="I708" s="389"/>
      <c r="J708" s="389"/>
    </row>
    <row r="709" spans="1:10" ht="24">
      <c r="A709" s="360">
        <v>9</v>
      </c>
      <c r="B709" s="360" t="s">
        <v>2976</v>
      </c>
      <c r="C709" s="361" t="s">
        <v>2977</v>
      </c>
      <c r="D709" s="373"/>
      <c r="E709" s="387">
        <f t="shared" si="20"/>
        <v>0</v>
      </c>
      <c r="F709" s="387">
        <f>+VLOOKUP(B709,'[1]Alimentazione CE Costi'!$H$1:$N$981,7,FALSE)</f>
        <v>0</v>
      </c>
      <c r="G709" s="387"/>
      <c r="H709" s="387">
        <f t="shared" si="21"/>
        <v>0</v>
      </c>
      <c r="I709" s="387">
        <v>0</v>
      </c>
      <c r="J709" s="387"/>
    </row>
    <row r="710" spans="1:10" ht="24">
      <c r="A710" s="365">
        <v>8</v>
      </c>
      <c r="B710" s="365" t="s">
        <v>2978</v>
      </c>
      <c r="C710" s="366" t="s">
        <v>2979</v>
      </c>
      <c r="D710" s="378"/>
      <c r="E710" s="389"/>
      <c r="F710" s="389"/>
      <c r="G710" s="389"/>
      <c r="H710" s="389"/>
      <c r="I710" s="389"/>
      <c r="J710" s="389"/>
    </row>
    <row r="711" spans="1:10" ht="24">
      <c r="A711" s="360">
        <v>9</v>
      </c>
      <c r="B711" s="360" t="s">
        <v>2980</v>
      </c>
      <c r="C711" s="361" t="s">
        <v>2981</v>
      </c>
      <c r="D711" s="373"/>
      <c r="E711" s="387">
        <f t="shared" si="20"/>
        <v>0</v>
      </c>
      <c r="F711" s="387">
        <f>+VLOOKUP(B711,'[1]Alimentazione CE Costi'!$H$1:$N$981,7,FALSE)</f>
        <v>0</v>
      </c>
      <c r="G711" s="387"/>
      <c r="H711" s="387">
        <f t="shared" si="21"/>
        <v>0</v>
      </c>
      <c r="I711" s="387">
        <v>0</v>
      </c>
      <c r="J711" s="387"/>
    </row>
    <row r="712" spans="1:10" ht="24">
      <c r="A712" s="360">
        <v>9</v>
      </c>
      <c r="B712" s="360" t="s">
        <v>2982</v>
      </c>
      <c r="C712" s="361" t="s">
        <v>2983</v>
      </c>
      <c r="D712" s="373"/>
      <c r="E712" s="387">
        <f t="shared" si="20"/>
        <v>0</v>
      </c>
      <c r="F712" s="387">
        <f>+VLOOKUP(B712,'[1]Alimentazione CE Costi'!$H$1:$N$981,7,FALSE)</f>
        <v>0</v>
      </c>
      <c r="G712" s="387"/>
      <c r="H712" s="387">
        <f t="shared" si="21"/>
        <v>0</v>
      </c>
      <c r="I712" s="387">
        <v>0</v>
      </c>
      <c r="J712" s="387"/>
    </row>
    <row r="713" spans="1:10">
      <c r="A713" s="360">
        <v>9</v>
      </c>
      <c r="B713" s="360" t="s">
        <v>2984</v>
      </c>
      <c r="C713" s="361" t="s">
        <v>2985</v>
      </c>
      <c r="D713" s="373"/>
      <c r="E713" s="387">
        <f t="shared" si="20"/>
        <v>0</v>
      </c>
      <c r="F713" s="387">
        <f>+VLOOKUP(B713,'[1]Alimentazione CE Costi'!$H$1:$N$981,7,FALSE)</f>
        <v>0</v>
      </c>
      <c r="G713" s="387"/>
      <c r="H713" s="387">
        <f t="shared" si="21"/>
        <v>0</v>
      </c>
      <c r="I713" s="387">
        <v>0</v>
      </c>
      <c r="J713" s="387"/>
    </row>
    <row r="714" spans="1:10" ht="24">
      <c r="A714" s="365">
        <v>8</v>
      </c>
      <c r="B714" s="365" t="s">
        <v>2986</v>
      </c>
      <c r="C714" s="366" t="s">
        <v>2987</v>
      </c>
      <c r="D714" s="378"/>
      <c r="E714" s="389"/>
      <c r="F714" s="389"/>
      <c r="G714" s="389"/>
      <c r="H714" s="389"/>
      <c r="I714" s="389"/>
      <c r="J714" s="389"/>
    </row>
    <row r="715" spans="1:10" ht="24">
      <c r="A715" s="360">
        <v>9</v>
      </c>
      <c r="B715" s="360" t="s">
        <v>2988</v>
      </c>
      <c r="C715" s="361" t="s">
        <v>2989</v>
      </c>
      <c r="D715" s="373"/>
      <c r="E715" s="387">
        <f t="shared" si="20"/>
        <v>0</v>
      </c>
      <c r="F715" s="387">
        <f>+VLOOKUP(B715,'[1]Alimentazione CE Costi'!$H$1:$N$981,7,FALSE)</f>
        <v>0</v>
      </c>
      <c r="G715" s="387"/>
      <c r="H715" s="387">
        <f t="shared" si="21"/>
        <v>0</v>
      </c>
      <c r="I715" s="387">
        <v>0</v>
      </c>
      <c r="J715" s="387"/>
    </row>
    <row r="716" spans="1:10" ht="24">
      <c r="A716" s="360">
        <v>9</v>
      </c>
      <c r="B716" s="360" t="s">
        <v>2990</v>
      </c>
      <c r="C716" s="361" t="s">
        <v>2991</v>
      </c>
      <c r="D716" s="373"/>
      <c r="E716" s="387">
        <f t="shared" si="20"/>
        <v>0</v>
      </c>
      <c r="F716" s="387">
        <f>+VLOOKUP(B716,'[1]Alimentazione CE Costi'!$H$1:$N$981,7,FALSE)</f>
        <v>0</v>
      </c>
      <c r="G716" s="387"/>
      <c r="H716" s="387">
        <f t="shared" si="21"/>
        <v>0</v>
      </c>
      <c r="I716" s="387">
        <v>0</v>
      </c>
      <c r="J716" s="387"/>
    </row>
    <row r="717" spans="1:10" ht="24">
      <c r="A717" s="360">
        <v>9</v>
      </c>
      <c r="B717" s="360" t="s">
        <v>2992</v>
      </c>
      <c r="C717" s="361" t="s">
        <v>2993</v>
      </c>
      <c r="D717" s="373"/>
      <c r="E717" s="387">
        <f t="shared" si="20"/>
        <v>0</v>
      </c>
      <c r="F717" s="387">
        <f>+VLOOKUP(B717,'[1]Alimentazione CE Costi'!$H$1:$N$981,7,FALSE)</f>
        <v>0</v>
      </c>
      <c r="G717" s="387"/>
      <c r="H717" s="387">
        <f t="shared" si="21"/>
        <v>0</v>
      </c>
      <c r="I717" s="387">
        <v>0</v>
      </c>
      <c r="J717" s="387"/>
    </row>
    <row r="718" spans="1:10" ht="24">
      <c r="A718" s="360">
        <v>9</v>
      </c>
      <c r="B718" s="360" t="s">
        <v>2994</v>
      </c>
      <c r="C718" s="361" t="s">
        <v>2995</v>
      </c>
      <c r="D718" s="373"/>
      <c r="E718" s="387">
        <f t="shared" si="20"/>
        <v>0</v>
      </c>
      <c r="F718" s="387">
        <f>+VLOOKUP(B718,'[1]Alimentazione CE Costi'!$H$1:$N$981,7,FALSE)</f>
        <v>0</v>
      </c>
      <c r="G718" s="387"/>
      <c r="H718" s="387">
        <f t="shared" si="21"/>
        <v>0</v>
      </c>
      <c r="I718" s="387">
        <v>0</v>
      </c>
      <c r="J718" s="387"/>
    </row>
    <row r="719" spans="1:10" ht="24">
      <c r="A719" s="360">
        <v>9</v>
      </c>
      <c r="B719" s="360" t="s">
        <v>2996</v>
      </c>
      <c r="C719" s="361" t="s">
        <v>2997</v>
      </c>
      <c r="D719" s="373"/>
      <c r="E719" s="387">
        <f t="shared" si="20"/>
        <v>0</v>
      </c>
      <c r="F719" s="387">
        <f>+VLOOKUP(B719,'[1]Alimentazione CE Costi'!$H$1:$N$981,7,FALSE)</f>
        <v>0</v>
      </c>
      <c r="G719" s="387"/>
      <c r="H719" s="387">
        <f t="shared" si="21"/>
        <v>0</v>
      </c>
      <c r="I719" s="387">
        <v>0</v>
      </c>
      <c r="J719" s="387"/>
    </row>
    <row r="720" spans="1:10" ht="24">
      <c r="A720" s="360">
        <v>9</v>
      </c>
      <c r="B720" s="360" t="s">
        <v>2998</v>
      </c>
      <c r="C720" s="361" t="s">
        <v>2999</v>
      </c>
      <c r="D720" s="373"/>
      <c r="E720" s="387">
        <f t="shared" si="20"/>
        <v>0</v>
      </c>
      <c r="F720" s="387">
        <f>+VLOOKUP(B720,'[1]Alimentazione CE Costi'!$H$1:$N$981,7,FALSE)</f>
        <v>0</v>
      </c>
      <c r="G720" s="387"/>
      <c r="H720" s="387">
        <f t="shared" si="21"/>
        <v>0</v>
      </c>
      <c r="I720" s="387">
        <v>0</v>
      </c>
      <c r="J720" s="387"/>
    </row>
    <row r="721" spans="1:10" ht="24">
      <c r="A721" s="360">
        <v>9</v>
      </c>
      <c r="B721" s="360" t="s">
        <v>3000</v>
      </c>
      <c r="C721" s="361" t="s">
        <v>3001</v>
      </c>
      <c r="D721" s="373"/>
      <c r="E721" s="387">
        <f t="shared" si="20"/>
        <v>0</v>
      </c>
      <c r="F721" s="387">
        <f>+VLOOKUP(B721,'[1]Alimentazione CE Costi'!$H$1:$N$981,7,FALSE)</f>
        <v>0</v>
      </c>
      <c r="G721" s="387"/>
      <c r="H721" s="387">
        <f t="shared" si="21"/>
        <v>0</v>
      </c>
      <c r="I721" s="387">
        <v>0</v>
      </c>
      <c r="J721" s="387"/>
    </row>
    <row r="722" spans="1:10" ht="24">
      <c r="A722" s="365">
        <v>7</v>
      </c>
      <c r="B722" s="365" t="s">
        <v>3002</v>
      </c>
      <c r="C722" s="366" t="s">
        <v>3003</v>
      </c>
      <c r="D722" s="378"/>
      <c r="E722" s="389"/>
      <c r="F722" s="389"/>
      <c r="G722" s="389"/>
      <c r="H722" s="389"/>
      <c r="I722" s="389"/>
      <c r="J722" s="389"/>
    </row>
    <row r="723" spans="1:10" ht="24">
      <c r="A723" s="360">
        <v>8</v>
      </c>
      <c r="B723" s="360" t="s">
        <v>3004</v>
      </c>
      <c r="C723" s="361" t="s">
        <v>3005</v>
      </c>
      <c r="D723" s="373"/>
      <c r="E723" s="387">
        <f t="shared" si="20"/>
        <v>0</v>
      </c>
      <c r="F723" s="387">
        <f>+VLOOKUP(B723,'[1]Alimentazione CE Costi'!$H$1:$N$981,7,FALSE)</f>
        <v>0</v>
      </c>
      <c r="G723" s="387"/>
      <c r="H723" s="387">
        <f t="shared" si="21"/>
        <v>0</v>
      </c>
      <c r="I723" s="387">
        <v>0</v>
      </c>
      <c r="J723" s="387"/>
    </row>
    <row r="724" spans="1:10" ht="24">
      <c r="A724" s="365">
        <v>8</v>
      </c>
      <c r="B724" s="365" t="s">
        <v>3006</v>
      </c>
      <c r="C724" s="366" t="s">
        <v>3007</v>
      </c>
      <c r="D724" s="378"/>
      <c r="E724" s="389"/>
      <c r="F724" s="389"/>
      <c r="G724" s="389"/>
      <c r="H724" s="389"/>
      <c r="I724" s="389"/>
      <c r="J724" s="389"/>
    </row>
    <row r="725" spans="1:10" ht="24">
      <c r="A725" s="360">
        <v>9</v>
      </c>
      <c r="B725" s="360" t="s">
        <v>3008</v>
      </c>
      <c r="C725" s="361" t="s">
        <v>3009</v>
      </c>
      <c r="D725" s="373"/>
      <c r="E725" s="387">
        <f t="shared" si="20"/>
        <v>0</v>
      </c>
      <c r="F725" s="387">
        <f>+VLOOKUP(B725,'[1]Alimentazione CE Costi'!$H$1:$N$981,7,FALSE)</f>
        <v>0</v>
      </c>
      <c r="G725" s="387"/>
      <c r="H725" s="387">
        <f t="shared" si="21"/>
        <v>0</v>
      </c>
      <c r="I725" s="387">
        <v>0</v>
      </c>
      <c r="J725" s="387"/>
    </row>
    <row r="726" spans="1:10" ht="24">
      <c r="A726" s="360">
        <v>9</v>
      </c>
      <c r="B726" s="360" t="s">
        <v>3010</v>
      </c>
      <c r="C726" s="361" t="s">
        <v>3011</v>
      </c>
      <c r="D726" s="373"/>
      <c r="E726" s="387">
        <f t="shared" si="20"/>
        <v>0</v>
      </c>
      <c r="F726" s="387">
        <f>+VLOOKUP(B726,'[1]Alimentazione CE Costi'!$H$1:$N$981,7,FALSE)</f>
        <v>0</v>
      </c>
      <c r="G726" s="387"/>
      <c r="H726" s="387">
        <f t="shared" si="21"/>
        <v>0</v>
      </c>
      <c r="I726" s="387">
        <v>0</v>
      </c>
      <c r="J726" s="387"/>
    </row>
    <row r="727" spans="1:10">
      <c r="A727" s="360">
        <v>9</v>
      </c>
      <c r="B727" s="360" t="s">
        <v>3012</v>
      </c>
      <c r="C727" s="361" t="s">
        <v>3013</v>
      </c>
      <c r="D727" s="373"/>
      <c r="E727" s="387">
        <f t="shared" si="20"/>
        <v>0</v>
      </c>
      <c r="F727" s="387">
        <f>+VLOOKUP(B727,'[1]Alimentazione CE Costi'!$H$1:$N$981,7,FALSE)</f>
        <v>0</v>
      </c>
      <c r="G727" s="387"/>
      <c r="H727" s="387">
        <f t="shared" si="21"/>
        <v>0</v>
      </c>
      <c r="I727" s="387">
        <v>0</v>
      </c>
      <c r="J727" s="387"/>
    </row>
    <row r="728" spans="1:10" ht="24">
      <c r="A728" s="365">
        <v>8</v>
      </c>
      <c r="B728" s="365" t="s">
        <v>3014</v>
      </c>
      <c r="C728" s="366" t="s">
        <v>3015</v>
      </c>
      <c r="D728" s="378"/>
      <c r="E728" s="389"/>
      <c r="F728" s="389"/>
      <c r="G728" s="389"/>
      <c r="H728" s="389"/>
      <c r="I728" s="389"/>
      <c r="J728" s="389"/>
    </row>
    <row r="729" spans="1:10" ht="24">
      <c r="A729" s="360">
        <v>9</v>
      </c>
      <c r="B729" s="360" t="s">
        <v>3016</v>
      </c>
      <c r="C729" s="361" t="s">
        <v>3017</v>
      </c>
      <c r="D729" s="373"/>
      <c r="E729" s="387">
        <f t="shared" si="20"/>
        <v>0</v>
      </c>
      <c r="F729" s="387">
        <f>+VLOOKUP(B729,'[1]Alimentazione CE Costi'!$H$1:$N$981,7,FALSE)</f>
        <v>0</v>
      </c>
      <c r="G729" s="387"/>
      <c r="H729" s="387">
        <f t="shared" si="21"/>
        <v>0</v>
      </c>
      <c r="I729" s="387">
        <v>0</v>
      </c>
      <c r="J729" s="387"/>
    </row>
    <row r="730" spans="1:10" ht="24">
      <c r="A730" s="360">
        <v>9</v>
      </c>
      <c r="B730" s="360" t="s">
        <v>3018</v>
      </c>
      <c r="C730" s="361" t="s">
        <v>3019</v>
      </c>
      <c r="D730" s="373"/>
      <c r="E730" s="387">
        <f t="shared" si="20"/>
        <v>0</v>
      </c>
      <c r="F730" s="387">
        <f>+VLOOKUP(B730,'[1]Alimentazione CE Costi'!$H$1:$N$981,7,FALSE)</f>
        <v>0</v>
      </c>
      <c r="G730" s="387"/>
      <c r="H730" s="387">
        <f t="shared" si="21"/>
        <v>0</v>
      </c>
      <c r="I730" s="387">
        <v>0</v>
      </c>
      <c r="J730" s="387"/>
    </row>
    <row r="731" spans="1:10" ht="24">
      <c r="A731" s="360">
        <v>9</v>
      </c>
      <c r="B731" s="360" t="s">
        <v>3020</v>
      </c>
      <c r="C731" s="361" t="s">
        <v>3021</v>
      </c>
      <c r="D731" s="373"/>
      <c r="E731" s="387">
        <f t="shared" si="20"/>
        <v>0</v>
      </c>
      <c r="F731" s="387">
        <f>+VLOOKUP(B731,'[1]Alimentazione CE Costi'!$H$1:$N$981,7,FALSE)</f>
        <v>0</v>
      </c>
      <c r="G731" s="387"/>
      <c r="H731" s="387">
        <f t="shared" si="21"/>
        <v>0</v>
      </c>
      <c r="I731" s="387">
        <v>0</v>
      </c>
      <c r="J731" s="387"/>
    </row>
    <row r="732" spans="1:10" ht="24">
      <c r="A732" s="360">
        <v>8</v>
      </c>
      <c r="B732" s="360" t="s">
        <v>3022</v>
      </c>
      <c r="C732" s="361" t="s">
        <v>3023</v>
      </c>
      <c r="D732" s="373"/>
      <c r="E732" s="387">
        <f t="shared" si="20"/>
        <v>0</v>
      </c>
      <c r="F732" s="387">
        <f>+VLOOKUP(B732,'[1]Alimentazione CE Costi'!$H$1:$N$981,7,FALSE)</f>
        <v>0</v>
      </c>
      <c r="G732" s="387"/>
      <c r="H732" s="387">
        <f t="shared" si="21"/>
        <v>0</v>
      </c>
      <c r="I732" s="387">
        <v>0</v>
      </c>
      <c r="J732" s="387"/>
    </row>
    <row r="733" spans="1:10" ht="24">
      <c r="A733" s="360">
        <v>8</v>
      </c>
      <c r="B733" s="360" t="s">
        <v>3024</v>
      </c>
      <c r="C733" s="361" t="s">
        <v>3025</v>
      </c>
      <c r="D733" s="373"/>
      <c r="E733" s="387">
        <f t="shared" si="20"/>
        <v>0</v>
      </c>
      <c r="F733" s="387">
        <f>+VLOOKUP(B733,'[1]Alimentazione CE Costi'!$H$1:$N$981,7,FALSE)</f>
        <v>0</v>
      </c>
      <c r="G733" s="387"/>
      <c r="H733" s="387">
        <f t="shared" si="21"/>
        <v>0</v>
      </c>
      <c r="I733" s="387">
        <v>0</v>
      </c>
      <c r="J733" s="387"/>
    </row>
    <row r="734" spans="1:10" ht="24">
      <c r="A734" s="360">
        <v>8</v>
      </c>
      <c r="B734" s="360" t="s">
        <v>3026</v>
      </c>
      <c r="C734" s="361" t="s">
        <v>3027</v>
      </c>
      <c r="D734" s="373"/>
      <c r="E734" s="387">
        <f t="shared" si="20"/>
        <v>0</v>
      </c>
      <c r="F734" s="387">
        <f>+VLOOKUP(B734,'[1]Alimentazione CE Costi'!$H$1:$N$981,7,FALSE)</f>
        <v>0</v>
      </c>
      <c r="G734" s="387"/>
      <c r="H734" s="387">
        <f t="shared" si="21"/>
        <v>0</v>
      </c>
      <c r="I734" s="387">
        <v>0</v>
      </c>
      <c r="J734" s="387"/>
    </row>
    <row r="735" spans="1:10" ht="24">
      <c r="A735" s="360">
        <v>8</v>
      </c>
      <c r="B735" s="360" t="s">
        <v>3028</v>
      </c>
      <c r="C735" s="361" t="s">
        <v>3029</v>
      </c>
      <c r="D735" s="373"/>
      <c r="E735" s="387">
        <f t="shared" si="20"/>
        <v>0</v>
      </c>
      <c r="F735" s="387">
        <f>+VLOOKUP(B735,'[1]Alimentazione CE Costi'!$H$1:$N$981,7,FALSE)</f>
        <v>0</v>
      </c>
      <c r="G735" s="387"/>
      <c r="H735" s="387">
        <f t="shared" si="21"/>
        <v>0</v>
      </c>
      <c r="I735" s="387">
        <v>0</v>
      </c>
      <c r="J735" s="387"/>
    </row>
    <row r="736" spans="1:10">
      <c r="A736" s="371">
        <v>6</v>
      </c>
      <c r="B736" s="357" t="s">
        <v>920</v>
      </c>
      <c r="C736" s="357" t="s">
        <v>1617</v>
      </c>
      <c r="D736" s="372"/>
      <c r="E736" s="384"/>
      <c r="F736" s="384"/>
      <c r="G736" s="384"/>
      <c r="H736" s="384"/>
      <c r="I736" s="384"/>
      <c r="J736" s="384"/>
    </row>
    <row r="737" spans="1:10">
      <c r="A737" s="360">
        <v>7</v>
      </c>
      <c r="B737" s="360" t="s">
        <v>3030</v>
      </c>
      <c r="C737" s="361" t="s">
        <v>919</v>
      </c>
      <c r="D737" s="373"/>
      <c r="E737" s="387">
        <f t="shared" si="20"/>
        <v>0</v>
      </c>
      <c r="F737" s="387">
        <f>+VLOOKUP(B737,'[1]Alimentazione CE Costi'!$H$1:$N$981,7,FALSE)</f>
        <v>0</v>
      </c>
      <c r="G737" s="387"/>
      <c r="H737" s="387">
        <f t="shared" si="21"/>
        <v>0</v>
      </c>
      <c r="I737" s="387">
        <v>0</v>
      </c>
      <c r="J737" s="387"/>
    </row>
    <row r="738" spans="1:10">
      <c r="A738" s="371">
        <v>4</v>
      </c>
      <c r="B738" s="357" t="s">
        <v>921</v>
      </c>
      <c r="C738" s="357" t="s">
        <v>3031</v>
      </c>
      <c r="D738" s="372"/>
      <c r="E738" s="384"/>
      <c r="F738" s="384"/>
      <c r="G738" s="384"/>
      <c r="H738" s="384"/>
      <c r="I738" s="384"/>
      <c r="J738" s="384"/>
    </row>
    <row r="739" spans="1:10">
      <c r="A739" s="371">
        <v>5</v>
      </c>
      <c r="B739" s="357" t="s">
        <v>922</v>
      </c>
      <c r="C739" s="357" t="s">
        <v>1619</v>
      </c>
      <c r="D739" s="372"/>
      <c r="E739" s="384"/>
      <c r="F739" s="384"/>
      <c r="G739" s="384"/>
      <c r="H739" s="384"/>
      <c r="I739" s="384"/>
      <c r="J739" s="384"/>
    </row>
    <row r="740" spans="1:10" ht="25.5">
      <c r="A740" s="371">
        <v>6</v>
      </c>
      <c r="B740" s="357" t="s">
        <v>923</v>
      </c>
      <c r="C740" s="357" t="s">
        <v>3032</v>
      </c>
      <c r="D740" s="372"/>
      <c r="E740" s="384"/>
      <c r="F740" s="384"/>
      <c r="G740" s="384"/>
      <c r="H740" s="384"/>
      <c r="I740" s="384"/>
      <c r="J740" s="384"/>
    </row>
    <row r="741" spans="1:10" ht="24">
      <c r="A741" s="360">
        <v>7</v>
      </c>
      <c r="B741" s="360" t="s">
        <v>3033</v>
      </c>
      <c r="C741" s="361" t="s">
        <v>3034</v>
      </c>
      <c r="D741" s="373"/>
      <c r="E741" s="387">
        <f t="shared" ref="E741:E814" si="22">+F741+G741</f>
        <v>247621.19</v>
      </c>
      <c r="F741" s="387">
        <f>+VLOOKUP(B741,'[1]Alimentazione CE Costi'!$H$1:$N$981,7,FALSE)</f>
        <v>247621.19</v>
      </c>
      <c r="G741" s="387"/>
      <c r="H741" s="387">
        <f t="shared" ref="H741:H814" si="23">+I741+J741</f>
        <v>256235.27000000002</v>
      </c>
      <c r="I741" s="387">
        <v>256235.27000000002</v>
      </c>
      <c r="J741" s="387"/>
    </row>
    <row r="742" spans="1:10" ht="24">
      <c r="A742" s="360">
        <v>7</v>
      </c>
      <c r="B742" s="360" t="s">
        <v>3035</v>
      </c>
      <c r="C742" s="361" t="s">
        <v>3036</v>
      </c>
      <c r="D742" s="373"/>
      <c r="E742" s="387">
        <f t="shared" si="22"/>
        <v>126861.19</v>
      </c>
      <c r="F742" s="387">
        <f>+VLOOKUP(B742,'[1]Alimentazione CE Costi'!$H$1:$N$981,7,FALSE)</f>
        <v>126861.19</v>
      </c>
      <c r="G742" s="387"/>
      <c r="H742" s="387">
        <f t="shared" si="23"/>
        <v>100993.21</v>
      </c>
      <c r="I742" s="387">
        <v>100993.21</v>
      </c>
      <c r="J742" s="387"/>
    </row>
    <row r="743" spans="1:10" ht="24">
      <c r="A743" s="360">
        <v>7</v>
      </c>
      <c r="B743" s="360" t="s">
        <v>3037</v>
      </c>
      <c r="C743" s="361" t="s">
        <v>3038</v>
      </c>
      <c r="D743" s="373"/>
      <c r="E743" s="387">
        <f t="shared" si="22"/>
        <v>78743</v>
      </c>
      <c r="F743" s="387">
        <f>+VLOOKUP(B743,'[1]Alimentazione CE Costi'!$H$1:$N$981,7,FALSE)</f>
        <v>78743</v>
      </c>
      <c r="G743" s="387"/>
      <c r="H743" s="387">
        <f t="shared" si="23"/>
        <v>99082.409999999989</v>
      </c>
      <c r="I743" s="387">
        <v>99082.409999999989</v>
      </c>
      <c r="J743" s="387"/>
    </row>
    <row r="744" spans="1:10" ht="24">
      <c r="A744" s="360">
        <v>7</v>
      </c>
      <c r="B744" s="360" t="s">
        <v>3039</v>
      </c>
      <c r="C744" s="361" t="s">
        <v>3040</v>
      </c>
      <c r="D744" s="373"/>
      <c r="E744" s="387">
        <f t="shared" si="22"/>
        <v>0</v>
      </c>
      <c r="F744" s="387">
        <f>+VLOOKUP(B744,'[1]Alimentazione CE Costi'!$H$1:$N$981,7,FALSE)</f>
        <v>0</v>
      </c>
      <c r="G744" s="387"/>
      <c r="H744" s="387">
        <f t="shared" si="23"/>
        <v>0</v>
      </c>
      <c r="I744" s="387">
        <v>0</v>
      </c>
      <c r="J744" s="387"/>
    </row>
    <row r="745" spans="1:10" ht="24">
      <c r="A745" s="360">
        <v>7</v>
      </c>
      <c r="B745" s="360" t="s">
        <v>3041</v>
      </c>
      <c r="C745" s="361" t="s">
        <v>3042</v>
      </c>
      <c r="D745" s="373"/>
      <c r="E745" s="387">
        <f t="shared" si="22"/>
        <v>0</v>
      </c>
      <c r="F745" s="387">
        <f>+VLOOKUP(B745,'[1]Alimentazione CE Costi'!$H$1:$N$981,7,FALSE)</f>
        <v>0</v>
      </c>
      <c r="G745" s="387"/>
      <c r="H745" s="387">
        <f t="shared" si="23"/>
        <v>0</v>
      </c>
      <c r="I745" s="387">
        <v>0</v>
      </c>
      <c r="J745" s="387"/>
    </row>
    <row r="746" spans="1:10" ht="24">
      <c r="A746" s="360">
        <v>7</v>
      </c>
      <c r="B746" s="360" t="s">
        <v>3043</v>
      </c>
      <c r="C746" s="361" t="s">
        <v>3044</v>
      </c>
      <c r="D746" s="373"/>
      <c r="E746" s="387">
        <f t="shared" si="22"/>
        <v>0</v>
      </c>
      <c r="F746" s="387">
        <f>+VLOOKUP(B746,'[1]Alimentazione CE Costi'!$H$1:$N$981,7,FALSE)</f>
        <v>0</v>
      </c>
      <c r="G746" s="387"/>
      <c r="H746" s="387">
        <f t="shared" si="23"/>
        <v>0</v>
      </c>
      <c r="I746" s="387">
        <v>0</v>
      </c>
      <c r="J746" s="387"/>
    </row>
    <row r="747" spans="1:10" ht="24">
      <c r="A747" s="360">
        <v>7</v>
      </c>
      <c r="B747" s="360" t="s">
        <v>3045</v>
      </c>
      <c r="C747" s="361" t="s">
        <v>3046</v>
      </c>
      <c r="D747" s="373"/>
      <c r="E747" s="387">
        <f t="shared" si="22"/>
        <v>1000</v>
      </c>
      <c r="F747" s="387">
        <f>+VLOOKUP(B747,'[1]Alimentazione CE Costi'!$H$1:$N$981,7,FALSE)</f>
        <v>1000</v>
      </c>
      <c r="G747" s="387"/>
      <c r="H747" s="387">
        <f t="shared" si="23"/>
        <v>0</v>
      </c>
      <c r="I747" s="387">
        <v>0</v>
      </c>
      <c r="J747" s="387"/>
    </row>
    <row r="748" spans="1:10" ht="24">
      <c r="A748" s="360">
        <v>7</v>
      </c>
      <c r="B748" s="360" t="s">
        <v>3047</v>
      </c>
      <c r="C748" s="361" t="s">
        <v>3048</v>
      </c>
      <c r="D748" s="373"/>
      <c r="E748" s="387">
        <f t="shared" si="22"/>
        <v>129169.23329999999</v>
      </c>
      <c r="F748" s="387">
        <f>+VLOOKUP(B748,'[1]Alimentazione CE Costi'!$H$1:$N$981,7,FALSE)</f>
        <v>129169.23329999999</v>
      </c>
      <c r="G748" s="387"/>
      <c r="H748" s="387">
        <f t="shared" si="23"/>
        <v>126274.93999999999</v>
      </c>
      <c r="I748" s="387">
        <v>126274.93999999999</v>
      </c>
      <c r="J748" s="387"/>
    </row>
    <row r="749" spans="1:10" ht="25.5">
      <c r="A749" s="371">
        <v>6</v>
      </c>
      <c r="B749" s="357" t="s">
        <v>924</v>
      </c>
      <c r="C749" s="357" t="s">
        <v>3049</v>
      </c>
      <c r="D749" s="372"/>
      <c r="E749" s="384"/>
      <c r="F749" s="384"/>
      <c r="G749" s="384"/>
      <c r="H749" s="384"/>
      <c r="I749" s="384"/>
      <c r="J749" s="384"/>
    </row>
    <row r="750" spans="1:10" ht="24">
      <c r="A750" s="360">
        <v>7</v>
      </c>
      <c r="B750" s="360" t="s">
        <v>3050</v>
      </c>
      <c r="C750" s="361" t="s">
        <v>3051</v>
      </c>
      <c r="D750" s="373"/>
      <c r="E750" s="387">
        <f t="shared" si="22"/>
        <v>46040.67</v>
      </c>
      <c r="F750" s="387">
        <f>+VLOOKUP(B750,'[1]Alimentazione CE Costi'!$H$1:$N$981,7,FALSE)</f>
        <v>46040.67</v>
      </c>
      <c r="G750" s="387"/>
      <c r="H750" s="387">
        <f t="shared" si="23"/>
        <v>20216.07</v>
      </c>
      <c r="I750" s="387">
        <v>20216.07</v>
      </c>
      <c r="J750" s="387"/>
    </row>
    <row r="751" spans="1:10" ht="24">
      <c r="A751" s="360">
        <v>7</v>
      </c>
      <c r="B751" s="360" t="s">
        <v>3052</v>
      </c>
      <c r="C751" s="361" t="s">
        <v>3053</v>
      </c>
      <c r="D751" s="373"/>
      <c r="E751" s="387">
        <f t="shared" si="22"/>
        <v>4375</v>
      </c>
      <c r="F751" s="387">
        <f>+VLOOKUP(B751,'[1]Alimentazione CE Costi'!$H$1:$N$981,7,FALSE)</f>
        <v>4375</v>
      </c>
      <c r="G751" s="387"/>
      <c r="H751" s="387">
        <f t="shared" si="23"/>
        <v>0</v>
      </c>
      <c r="I751" s="387">
        <v>0</v>
      </c>
      <c r="J751" s="387"/>
    </row>
    <row r="752" spans="1:10" ht="24">
      <c r="A752" s="360">
        <v>7</v>
      </c>
      <c r="B752" s="360" t="s">
        <v>3054</v>
      </c>
      <c r="C752" s="361" t="s">
        <v>3055</v>
      </c>
      <c r="D752" s="373"/>
      <c r="E752" s="387">
        <f t="shared" si="22"/>
        <v>6124</v>
      </c>
      <c r="F752" s="387">
        <f>+VLOOKUP(B752,'[1]Alimentazione CE Costi'!$H$1:$N$981,7,FALSE)</f>
        <v>6124</v>
      </c>
      <c r="G752" s="387"/>
      <c r="H752" s="387">
        <f t="shared" si="23"/>
        <v>10216.629999999999</v>
      </c>
      <c r="I752" s="387">
        <v>10216.629999999999</v>
      </c>
      <c r="J752" s="387"/>
    </row>
    <row r="753" spans="1:10" ht="24">
      <c r="A753" s="360">
        <v>7</v>
      </c>
      <c r="B753" s="360" t="s">
        <v>3056</v>
      </c>
      <c r="C753" s="361" t="s">
        <v>3057</v>
      </c>
      <c r="D753" s="373"/>
      <c r="E753" s="387">
        <f t="shared" si="22"/>
        <v>0</v>
      </c>
      <c r="F753" s="387">
        <f>+VLOOKUP(B753,'[1]Alimentazione CE Costi'!$H$1:$N$981,7,FALSE)</f>
        <v>0</v>
      </c>
      <c r="G753" s="387"/>
      <c r="H753" s="387">
        <f t="shared" si="23"/>
        <v>0</v>
      </c>
      <c r="I753" s="387">
        <v>0</v>
      </c>
      <c r="J753" s="387"/>
    </row>
    <row r="754" spans="1:10" ht="24">
      <c r="A754" s="360">
        <v>7</v>
      </c>
      <c r="B754" s="360" t="s">
        <v>3058</v>
      </c>
      <c r="C754" s="361" t="s">
        <v>3059</v>
      </c>
      <c r="D754" s="373"/>
      <c r="E754" s="387">
        <f t="shared" si="22"/>
        <v>0</v>
      </c>
      <c r="F754" s="387">
        <f>+VLOOKUP(B754,'[1]Alimentazione CE Costi'!$H$1:$N$981,7,FALSE)</f>
        <v>0</v>
      </c>
      <c r="G754" s="387"/>
      <c r="H754" s="387">
        <f t="shared" si="23"/>
        <v>0</v>
      </c>
      <c r="I754" s="387">
        <v>0</v>
      </c>
      <c r="J754" s="387"/>
    </row>
    <row r="755" spans="1:10" ht="24">
      <c r="A755" s="360">
        <v>7</v>
      </c>
      <c r="B755" s="360" t="s">
        <v>3060</v>
      </c>
      <c r="C755" s="361" t="s">
        <v>3061</v>
      </c>
      <c r="D755" s="373"/>
      <c r="E755" s="387">
        <f t="shared" si="22"/>
        <v>0</v>
      </c>
      <c r="F755" s="387">
        <f>+VLOOKUP(B755,'[1]Alimentazione CE Costi'!$H$1:$N$981,7,FALSE)</f>
        <v>0</v>
      </c>
      <c r="G755" s="387"/>
      <c r="H755" s="387">
        <f t="shared" si="23"/>
        <v>0</v>
      </c>
      <c r="I755" s="387">
        <v>0</v>
      </c>
      <c r="J755" s="387"/>
    </row>
    <row r="756" spans="1:10" ht="24">
      <c r="A756" s="360">
        <v>7</v>
      </c>
      <c r="B756" s="360" t="s">
        <v>3062</v>
      </c>
      <c r="C756" s="361" t="s">
        <v>3063</v>
      </c>
      <c r="D756" s="373"/>
      <c r="E756" s="387">
        <f t="shared" si="22"/>
        <v>0</v>
      </c>
      <c r="F756" s="387">
        <f>+VLOOKUP(B756,'[1]Alimentazione CE Costi'!$H$1:$N$981,7,FALSE)</f>
        <v>0</v>
      </c>
      <c r="G756" s="387"/>
      <c r="H756" s="387">
        <f t="shared" si="23"/>
        <v>0</v>
      </c>
      <c r="I756" s="387">
        <v>0</v>
      </c>
      <c r="J756" s="387"/>
    </row>
    <row r="757" spans="1:10" ht="24">
      <c r="A757" s="360">
        <v>7</v>
      </c>
      <c r="B757" s="360" t="s">
        <v>3064</v>
      </c>
      <c r="C757" s="361" t="s">
        <v>3065</v>
      </c>
      <c r="D757" s="373"/>
      <c r="E757" s="387">
        <f t="shared" si="22"/>
        <v>16113.805949999998</v>
      </c>
      <c r="F757" s="387">
        <f>+VLOOKUP(B757,'[1]Alimentazione CE Costi'!$H$1:$N$981,7,FALSE)</f>
        <v>16113.805949999998</v>
      </c>
      <c r="G757" s="387"/>
      <c r="H757" s="387">
        <f t="shared" si="23"/>
        <v>8586.2900000000009</v>
      </c>
      <c r="I757" s="387">
        <v>8586.2900000000009</v>
      </c>
      <c r="J757" s="387"/>
    </row>
    <row r="758" spans="1:10" ht="25.5">
      <c r="A758" s="371">
        <v>6</v>
      </c>
      <c r="B758" s="357" t="s">
        <v>926</v>
      </c>
      <c r="C758" s="357" t="s">
        <v>1622</v>
      </c>
      <c r="D758" s="372"/>
      <c r="E758" s="384"/>
      <c r="F758" s="384"/>
      <c r="G758" s="384"/>
      <c r="H758" s="384"/>
      <c r="I758" s="384"/>
      <c r="J758" s="384"/>
    </row>
    <row r="759" spans="1:10">
      <c r="A759" s="360">
        <v>7</v>
      </c>
      <c r="B759" s="360" t="s">
        <v>3066</v>
      </c>
      <c r="C759" s="361" t="s">
        <v>925</v>
      </c>
      <c r="D759" s="373"/>
      <c r="E759" s="387">
        <f t="shared" si="22"/>
        <v>0</v>
      </c>
      <c r="F759" s="387"/>
      <c r="G759" s="387"/>
      <c r="H759" s="387">
        <f t="shared" si="23"/>
        <v>0</v>
      </c>
      <c r="I759" s="387"/>
      <c r="J759" s="387"/>
    </row>
    <row r="760" spans="1:10">
      <c r="A760" s="371">
        <v>5</v>
      </c>
      <c r="B760" s="357" t="s">
        <v>927</v>
      </c>
      <c r="C760" s="357" t="s">
        <v>1623</v>
      </c>
      <c r="D760" s="372"/>
      <c r="E760" s="384"/>
      <c r="F760" s="384"/>
      <c r="G760" s="384"/>
      <c r="H760" s="384"/>
      <c r="I760" s="384"/>
      <c r="J760" s="384"/>
    </row>
    <row r="761" spans="1:10" ht="25.5">
      <c r="A761" s="371">
        <v>6</v>
      </c>
      <c r="B761" s="357" t="s">
        <v>928</v>
      </c>
      <c r="C761" s="357" t="s">
        <v>3067</v>
      </c>
      <c r="D761" s="372"/>
      <c r="E761" s="384"/>
      <c r="F761" s="384"/>
      <c r="G761" s="384"/>
      <c r="H761" s="384"/>
      <c r="I761" s="384"/>
      <c r="J761" s="384"/>
    </row>
    <row r="762" spans="1:10" ht="24">
      <c r="A762" s="360">
        <v>7</v>
      </c>
      <c r="B762" s="360" t="s">
        <v>3068</v>
      </c>
      <c r="C762" s="361" t="s">
        <v>3069</v>
      </c>
      <c r="D762" s="373"/>
      <c r="E762" s="387">
        <f t="shared" si="22"/>
        <v>43627.19</v>
      </c>
      <c r="F762" s="387">
        <f>+VLOOKUP(B762,'[1]Alimentazione CE Costi'!$H$1:$N$981,7,FALSE)</f>
        <v>43627.19</v>
      </c>
      <c r="G762" s="387"/>
      <c r="H762" s="387">
        <f t="shared" si="23"/>
        <v>0</v>
      </c>
      <c r="I762" s="387">
        <v>0</v>
      </c>
      <c r="J762" s="387"/>
    </row>
    <row r="763" spans="1:10" ht="24">
      <c r="A763" s="365">
        <v>7</v>
      </c>
      <c r="B763" s="365" t="s">
        <v>3070</v>
      </c>
      <c r="C763" s="366" t="s">
        <v>3071</v>
      </c>
      <c r="D763" s="378"/>
      <c r="E763" s="389"/>
      <c r="F763" s="389"/>
      <c r="G763" s="389"/>
      <c r="H763" s="389"/>
      <c r="I763" s="389"/>
      <c r="J763" s="389"/>
    </row>
    <row r="764" spans="1:10" ht="24">
      <c r="A764" s="360">
        <v>8</v>
      </c>
      <c r="B764" s="360" t="s">
        <v>3072</v>
      </c>
      <c r="C764" s="361" t="s">
        <v>3073</v>
      </c>
      <c r="D764" s="373"/>
      <c r="E764" s="387">
        <f t="shared" si="22"/>
        <v>0</v>
      </c>
      <c r="F764" s="387">
        <f>+VLOOKUP(B764,'[1]Alimentazione CE Costi'!$H$1:$N$981,7,FALSE)</f>
        <v>0</v>
      </c>
      <c r="G764" s="387"/>
      <c r="H764" s="387">
        <f t="shared" si="23"/>
        <v>0</v>
      </c>
      <c r="I764" s="387">
        <v>0</v>
      </c>
      <c r="J764" s="387"/>
    </row>
    <row r="765" spans="1:10" ht="24">
      <c r="A765" s="360">
        <v>8</v>
      </c>
      <c r="B765" s="360" t="s">
        <v>3074</v>
      </c>
      <c r="C765" s="361" t="s">
        <v>3075</v>
      </c>
      <c r="D765" s="373"/>
      <c r="E765" s="387">
        <f t="shared" si="22"/>
        <v>0</v>
      </c>
      <c r="F765" s="387"/>
      <c r="G765" s="387"/>
      <c r="H765" s="387">
        <f t="shared" si="23"/>
        <v>0</v>
      </c>
      <c r="I765" s="387"/>
      <c r="J765" s="387"/>
    </row>
    <row r="766" spans="1:10">
      <c r="A766" s="360">
        <v>8</v>
      </c>
      <c r="B766" s="360" t="s">
        <v>3076</v>
      </c>
      <c r="C766" s="361" t="s">
        <v>3077</v>
      </c>
      <c r="D766" s="373"/>
      <c r="E766" s="387">
        <f t="shared" si="22"/>
        <v>3605</v>
      </c>
      <c r="F766" s="387">
        <f>+VLOOKUP(B766,'[1]Alimentazione CE Costi'!$H$1:$N$981,7,FALSE)</f>
        <v>3605</v>
      </c>
      <c r="G766" s="387"/>
      <c r="H766" s="387">
        <f t="shared" si="23"/>
        <v>0</v>
      </c>
      <c r="I766" s="387">
        <v>0</v>
      </c>
      <c r="J766" s="387"/>
    </row>
    <row r="767" spans="1:10" ht="24">
      <c r="A767" s="365">
        <v>7</v>
      </c>
      <c r="B767" s="365" t="s">
        <v>3078</v>
      </c>
      <c r="C767" s="366" t="s">
        <v>2930</v>
      </c>
      <c r="D767" s="378"/>
      <c r="E767" s="389"/>
      <c r="F767" s="389"/>
      <c r="G767" s="389"/>
      <c r="H767" s="389"/>
      <c r="I767" s="389"/>
      <c r="J767" s="389"/>
    </row>
    <row r="768" spans="1:10" ht="24">
      <c r="A768" s="360">
        <v>8</v>
      </c>
      <c r="B768" s="360" t="s">
        <v>3079</v>
      </c>
      <c r="C768" s="361" t="s">
        <v>3080</v>
      </c>
      <c r="D768" s="373"/>
      <c r="E768" s="387">
        <f t="shared" si="22"/>
        <v>1000</v>
      </c>
      <c r="F768" s="387">
        <f>+VLOOKUP(B768,'[1]Alimentazione CE Costi'!$H$1:$N$981,7,FALSE)</f>
        <v>1000</v>
      </c>
      <c r="G768" s="387"/>
      <c r="H768" s="387">
        <f t="shared" si="23"/>
        <v>0</v>
      </c>
      <c r="I768" s="387">
        <v>0</v>
      </c>
      <c r="J768" s="387"/>
    </row>
    <row r="769" spans="1:10" ht="24">
      <c r="A769" s="360">
        <v>8</v>
      </c>
      <c r="B769" s="360" t="s">
        <v>3081</v>
      </c>
      <c r="C769" s="361" t="s">
        <v>3082</v>
      </c>
      <c r="D769" s="373"/>
      <c r="E769" s="387">
        <f t="shared" si="22"/>
        <v>0</v>
      </c>
      <c r="F769" s="387"/>
      <c r="G769" s="387"/>
      <c r="H769" s="387">
        <f t="shared" si="23"/>
        <v>0</v>
      </c>
      <c r="I769" s="387"/>
      <c r="J769" s="387"/>
    </row>
    <row r="770" spans="1:10" ht="24">
      <c r="A770" s="360">
        <v>8</v>
      </c>
      <c r="B770" s="360" t="s">
        <v>3083</v>
      </c>
      <c r="C770" s="361" t="s">
        <v>3084</v>
      </c>
      <c r="D770" s="373"/>
      <c r="E770" s="387">
        <f t="shared" si="22"/>
        <v>0</v>
      </c>
      <c r="F770" s="387">
        <f>+VLOOKUP(B770,'[1]Alimentazione CE Costi'!$H$1:$N$981,7,FALSE)</f>
        <v>0</v>
      </c>
      <c r="G770" s="387"/>
      <c r="H770" s="387">
        <f t="shared" si="23"/>
        <v>0</v>
      </c>
      <c r="I770" s="387">
        <v>0</v>
      </c>
      <c r="J770" s="387"/>
    </row>
    <row r="771" spans="1:10" ht="24">
      <c r="A771" s="360">
        <v>7</v>
      </c>
      <c r="B771" s="360" t="s">
        <v>3085</v>
      </c>
      <c r="C771" s="361" t="s">
        <v>3086</v>
      </c>
      <c r="D771" s="373"/>
      <c r="E771" s="387">
        <f t="shared" si="22"/>
        <v>0</v>
      </c>
      <c r="F771" s="387">
        <f>+VLOOKUP(B771,'[1]Alimentazione CE Costi'!$H$1:$N$981,7,FALSE)</f>
        <v>0</v>
      </c>
      <c r="G771" s="387"/>
      <c r="H771" s="387">
        <f t="shared" si="23"/>
        <v>0</v>
      </c>
      <c r="I771" s="387">
        <v>0</v>
      </c>
      <c r="J771" s="387"/>
    </row>
    <row r="772" spans="1:10" ht="24">
      <c r="A772" s="360">
        <v>7</v>
      </c>
      <c r="B772" s="360" t="s">
        <v>3087</v>
      </c>
      <c r="C772" s="361" t="s">
        <v>3088</v>
      </c>
      <c r="D772" s="373"/>
      <c r="E772" s="387">
        <f t="shared" si="22"/>
        <v>0</v>
      </c>
      <c r="F772" s="387">
        <f>+VLOOKUP(B772,'[1]Alimentazione CE Costi'!$H$1:$N$981,7,FALSE)</f>
        <v>0</v>
      </c>
      <c r="G772" s="387"/>
      <c r="H772" s="387">
        <f t="shared" si="23"/>
        <v>0</v>
      </c>
      <c r="I772" s="387">
        <v>0</v>
      </c>
      <c r="J772" s="387"/>
    </row>
    <row r="773" spans="1:10" ht="24">
      <c r="A773" s="360">
        <v>7</v>
      </c>
      <c r="B773" s="360" t="s">
        <v>3089</v>
      </c>
      <c r="C773" s="361" t="s">
        <v>3090</v>
      </c>
      <c r="D773" s="373"/>
      <c r="E773" s="387">
        <f t="shared" si="22"/>
        <v>500</v>
      </c>
      <c r="F773" s="387">
        <f>+VLOOKUP(B773,'[1]Alimentazione CE Costi'!$H$1:$N$981,7,FALSE)</f>
        <v>500</v>
      </c>
      <c r="G773" s="387"/>
      <c r="H773" s="387">
        <f t="shared" si="23"/>
        <v>0</v>
      </c>
      <c r="I773" s="387">
        <v>0</v>
      </c>
      <c r="J773" s="387"/>
    </row>
    <row r="774" spans="1:10" ht="24">
      <c r="A774" s="360">
        <v>7</v>
      </c>
      <c r="B774" s="360" t="s">
        <v>3091</v>
      </c>
      <c r="C774" s="361" t="s">
        <v>3092</v>
      </c>
      <c r="D774" s="373"/>
      <c r="E774" s="387">
        <f t="shared" si="22"/>
        <v>13746.174149999999</v>
      </c>
      <c r="F774" s="387">
        <f>+VLOOKUP(B774,'[1]Alimentazione CE Costi'!$H$1:$N$981,7,FALSE)</f>
        <v>13746.174149999999</v>
      </c>
      <c r="G774" s="387"/>
      <c r="H774" s="387">
        <f t="shared" si="23"/>
        <v>0</v>
      </c>
      <c r="I774" s="387">
        <v>0</v>
      </c>
      <c r="J774" s="387"/>
    </row>
    <row r="775" spans="1:10" ht="25.5">
      <c r="A775" s="371">
        <v>6</v>
      </c>
      <c r="B775" s="357" t="s">
        <v>929</v>
      </c>
      <c r="C775" s="357" t="s">
        <v>3093</v>
      </c>
      <c r="D775" s="372"/>
      <c r="E775" s="384"/>
      <c r="F775" s="384"/>
      <c r="G775" s="384"/>
      <c r="H775" s="384"/>
      <c r="I775" s="384"/>
      <c r="J775" s="384"/>
    </row>
    <row r="776" spans="1:10" ht="24">
      <c r="A776" s="360">
        <v>7</v>
      </c>
      <c r="B776" s="360" t="s">
        <v>3094</v>
      </c>
      <c r="C776" s="361" t="s">
        <v>3095</v>
      </c>
      <c r="D776" s="373"/>
      <c r="E776" s="387">
        <f t="shared" si="22"/>
        <v>0</v>
      </c>
      <c r="F776" s="387">
        <f>+VLOOKUP(B776,'[1]Alimentazione CE Costi'!$H$1:$N$981,7,FALSE)</f>
        <v>0</v>
      </c>
      <c r="G776" s="387"/>
      <c r="H776" s="387">
        <f t="shared" si="23"/>
        <v>9886.49</v>
      </c>
      <c r="I776" s="387">
        <v>9886.49</v>
      </c>
      <c r="J776" s="387"/>
    </row>
    <row r="777" spans="1:10" ht="24">
      <c r="A777" s="365">
        <v>7</v>
      </c>
      <c r="B777" s="365" t="s">
        <v>3096</v>
      </c>
      <c r="C777" s="366" t="s">
        <v>3097</v>
      </c>
      <c r="D777" s="378"/>
      <c r="E777" s="389"/>
      <c r="F777" s="389"/>
      <c r="G777" s="389"/>
      <c r="H777" s="389"/>
      <c r="I777" s="389"/>
      <c r="J777" s="389"/>
    </row>
    <row r="778" spans="1:10" ht="24">
      <c r="A778" s="360">
        <v>8</v>
      </c>
      <c r="B778" s="360" t="s">
        <v>3098</v>
      </c>
      <c r="C778" s="361" t="s">
        <v>3099</v>
      </c>
      <c r="D778" s="373"/>
      <c r="E778" s="387">
        <f t="shared" si="22"/>
        <v>0</v>
      </c>
      <c r="F778" s="387">
        <f>+VLOOKUP(B778,'[1]Alimentazione CE Costi'!$H$1:$N$981,7,FALSE)</f>
        <v>0</v>
      </c>
      <c r="G778" s="387"/>
      <c r="H778" s="387">
        <f t="shared" si="23"/>
        <v>0</v>
      </c>
      <c r="I778" s="387">
        <v>0</v>
      </c>
      <c r="J778" s="387"/>
    </row>
    <row r="779" spans="1:10" ht="24">
      <c r="A779" s="360">
        <v>8</v>
      </c>
      <c r="B779" s="360" t="s">
        <v>3100</v>
      </c>
      <c r="C779" s="361" t="s">
        <v>3101</v>
      </c>
      <c r="D779" s="373"/>
      <c r="E779" s="387">
        <f t="shared" si="22"/>
        <v>0</v>
      </c>
      <c r="F779" s="387"/>
      <c r="G779" s="387"/>
      <c r="H779" s="387">
        <f t="shared" si="23"/>
        <v>0</v>
      </c>
      <c r="I779" s="387"/>
      <c r="J779" s="387"/>
    </row>
    <row r="780" spans="1:10">
      <c r="A780" s="360">
        <v>8</v>
      </c>
      <c r="B780" s="360" t="s">
        <v>3102</v>
      </c>
      <c r="C780" s="361" t="s">
        <v>3103</v>
      </c>
      <c r="D780" s="373"/>
      <c r="E780" s="387">
        <f t="shared" si="22"/>
        <v>0</v>
      </c>
      <c r="F780" s="387">
        <f>+VLOOKUP(B780,'[1]Alimentazione CE Costi'!$H$1:$N$981,7,FALSE)</f>
        <v>0</v>
      </c>
      <c r="G780" s="387"/>
      <c r="H780" s="387">
        <f t="shared" si="23"/>
        <v>2001.06</v>
      </c>
      <c r="I780" s="387">
        <v>2001.06</v>
      </c>
      <c r="J780" s="387"/>
    </row>
    <row r="781" spans="1:10" ht="24">
      <c r="A781" s="365">
        <v>7</v>
      </c>
      <c r="B781" s="365" t="s">
        <v>3104</v>
      </c>
      <c r="C781" s="366" t="s">
        <v>2959</v>
      </c>
      <c r="D781" s="378"/>
      <c r="E781" s="389"/>
      <c r="F781" s="389"/>
      <c r="G781" s="389"/>
      <c r="H781" s="389"/>
      <c r="I781" s="389"/>
      <c r="J781" s="389"/>
    </row>
    <row r="782" spans="1:10" ht="24">
      <c r="A782" s="360">
        <v>8</v>
      </c>
      <c r="B782" s="360" t="s">
        <v>3105</v>
      </c>
      <c r="C782" s="361" t="s">
        <v>3106</v>
      </c>
      <c r="D782" s="373"/>
      <c r="E782" s="387">
        <f t="shared" si="22"/>
        <v>0</v>
      </c>
      <c r="F782" s="387"/>
      <c r="G782" s="387"/>
      <c r="H782" s="387">
        <f t="shared" si="23"/>
        <v>1012.5</v>
      </c>
      <c r="I782" s="387">
        <v>1012.5</v>
      </c>
      <c r="J782" s="387"/>
    </row>
    <row r="783" spans="1:10" ht="24">
      <c r="A783" s="360">
        <v>8</v>
      </c>
      <c r="B783" s="360" t="s">
        <v>3107</v>
      </c>
      <c r="C783" s="361" t="s">
        <v>3108</v>
      </c>
      <c r="D783" s="373"/>
      <c r="E783" s="387">
        <f t="shared" si="22"/>
        <v>0</v>
      </c>
      <c r="F783" s="387"/>
      <c r="G783" s="387"/>
      <c r="H783" s="387">
        <f t="shared" si="23"/>
        <v>0</v>
      </c>
      <c r="I783" s="387"/>
      <c r="J783" s="387"/>
    </row>
    <row r="784" spans="1:10" ht="24">
      <c r="A784" s="360">
        <v>8</v>
      </c>
      <c r="B784" s="360" t="s">
        <v>3109</v>
      </c>
      <c r="C784" s="361" t="s">
        <v>3110</v>
      </c>
      <c r="D784" s="373"/>
      <c r="E784" s="387">
        <f t="shared" si="22"/>
        <v>0</v>
      </c>
      <c r="F784" s="387">
        <f>+VLOOKUP(B784,'[1]Alimentazione CE Costi'!$H$1:$N$981,7,FALSE)</f>
        <v>0</v>
      </c>
      <c r="G784" s="387"/>
      <c r="H784" s="387">
        <f t="shared" si="23"/>
        <v>0</v>
      </c>
      <c r="I784" s="387">
        <v>0</v>
      </c>
      <c r="J784" s="387"/>
    </row>
    <row r="785" spans="1:10" ht="24">
      <c r="A785" s="360">
        <v>7</v>
      </c>
      <c r="B785" s="360" t="s">
        <v>3111</v>
      </c>
      <c r="C785" s="361" t="s">
        <v>3112</v>
      </c>
      <c r="D785" s="373"/>
      <c r="E785" s="387">
        <f t="shared" si="22"/>
        <v>0</v>
      </c>
      <c r="F785" s="387">
        <f>+VLOOKUP(B785,'[1]Alimentazione CE Costi'!$H$1:$N$981,7,FALSE)</f>
        <v>0</v>
      </c>
      <c r="G785" s="387"/>
      <c r="H785" s="387">
        <f t="shared" si="23"/>
        <v>0</v>
      </c>
      <c r="I785" s="387">
        <v>0</v>
      </c>
      <c r="J785" s="387"/>
    </row>
    <row r="786" spans="1:10" ht="24">
      <c r="A786" s="360">
        <v>7</v>
      </c>
      <c r="B786" s="360" t="s">
        <v>3113</v>
      </c>
      <c r="C786" s="361" t="s">
        <v>3114</v>
      </c>
      <c r="D786" s="373"/>
      <c r="E786" s="387">
        <f t="shared" si="22"/>
        <v>0</v>
      </c>
      <c r="F786" s="387">
        <f>+VLOOKUP(B786,'[1]Alimentazione CE Costi'!$H$1:$N$981,7,FALSE)</f>
        <v>0</v>
      </c>
      <c r="G786" s="387"/>
      <c r="H786" s="387">
        <f t="shared" si="23"/>
        <v>0</v>
      </c>
      <c r="I786" s="387">
        <v>0</v>
      </c>
      <c r="J786" s="387"/>
    </row>
    <row r="787" spans="1:10" ht="24">
      <c r="A787" s="360">
        <v>7</v>
      </c>
      <c r="B787" s="360" t="s">
        <v>3115</v>
      </c>
      <c r="C787" s="361" t="s">
        <v>3116</v>
      </c>
      <c r="D787" s="373"/>
      <c r="E787" s="387">
        <f t="shared" si="22"/>
        <v>0</v>
      </c>
      <c r="F787" s="387">
        <f>+VLOOKUP(B787,'[1]Alimentazione CE Costi'!$H$1:$N$981,7,FALSE)</f>
        <v>0</v>
      </c>
      <c r="G787" s="387"/>
      <c r="H787" s="387">
        <f t="shared" si="23"/>
        <v>0</v>
      </c>
      <c r="I787" s="387">
        <v>0</v>
      </c>
      <c r="J787" s="387"/>
    </row>
    <row r="788" spans="1:10" ht="24">
      <c r="A788" s="360">
        <v>7</v>
      </c>
      <c r="B788" s="360" t="s">
        <v>3117</v>
      </c>
      <c r="C788" s="361" t="s">
        <v>3118</v>
      </c>
      <c r="D788" s="373"/>
      <c r="E788" s="387">
        <f t="shared" si="22"/>
        <v>0</v>
      </c>
      <c r="F788" s="387">
        <f>+VLOOKUP(B788,'[1]Alimentazione CE Costi'!$H$1:$N$981,7,FALSE)</f>
        <v>0</v>
      </c>
      <c r="G788" s="387"/>
      <c r="H788" s="387">
        <f t="shared" si="23"/>
        <v>3121.5400000000004</v>
      </c>
      <c r="I788" s="387">
        <v>3121.5400000000004</v>
      </c>
      <c r="J788" s="387"/>
    </row>
    <row r="789" spans="1:10" ht="25.5">
      <c r="A789" s="371">
        <v>6</v>
      </c>
      <c r="B789" s="357" t="s">
        <v>931</v>
      </c>
      <c r="C789" s="357" t="s">
        <v>1626</v>
      </c>
      <c r="D789" s="372"/>
      <c r="E789" s="384"/>
      <c r="F789" s="384"/>
      <c r="G789" s="384"/>
      <c r="H789" s="384"/>
      <c r="I789" s="384"/>
      <c r="J789" s="384"/>
    </row>
    <row r="790" spans="1:10">
      <c r="A790" s="360">
        <v>7</v>
      </c>
      <c r="B790" s="360" t="s">
        <v>3119</v>
      </c>
      <c r="C790" s="361" t="s">
        <v>930</v>
      </c>
      <c r="D790" s="373"/>
      <c r="E790" s="387">
        <f t="shared" si="22"/>
        <v>0</v>
      </c>
      <c r="F790" s="387">
        <f>+VLOOKUP(B790,'[1]Alimentazione CE Costi'!$H$1:$N$981,7,FALSE)</f>
        <v>0</v>
      </c>
      <c r="G790" s="387"/>
      <c r="H790" s="387">
        <f t="shared" si="23"/>
        <v>0</v>
      </c>
      <c r="I790" s="387">
        <v>0</v>
      </c>
      <c r="J790" s="387"/>
    </row>
    <row r="791" spans="1:10">
      <c r="A791" s="371">
        <v>4</v>
      </c>
      <c r="B791" s="357" t="s">
        <v>932</v>
      </c>
      <c r="C791" s="357" t="s">
        <v>3120</v>
      </c>
      <c r="D791" s="372"/>
      <c r="E791" s="384"/>
      <c r="F791" s="384"/>
      <c r="G791" s="384"/>
      <c r="H791" s="384"/>
      <c r="I791" s="384"/>
      <c r="J791" s="384"/>
    </row>
    <row r="792" spans="1:10">
      <c r="A792" s="371">
        <v>5</v>
      </c>
      <c r="B792" s="357" t="s">
        <v>933</v>
      </c>
      <c r="C792" s="357" t="s">
        <v>1628</v>
      </c>
      <c r="D792" s="372"/>
      <c r="E792" s="384"/>
      <c r="F792" s="384"/>
      <c r="G792" s="384"/>
      <c r="H792" s="384"/>
      <c r="I792" s="384"/>
      <c r="J792" s="384"/>
    </row>
    <row r="793" spans="1:10" ht="25.5">
      <c r="A793" s="371">
        <v>6</v>
      </c>
      <c r="B793" s="357" t="s">
        <v>934</v>
      </c>
      <c r="C793" s="357" t="s">
        <v>1629</v>
      </c>
      <c r="D793" s="372"/>
      <c r="E793" s="384"/>
      <c r="F793" s="384"/>
      <c r="G793" s="384"/>
      <c r="H793" s="384"/>
      <c r="I793" s="384"/>
      <c r="J793" s="384"/>
    </row>
    <row r="794" spans="1:10" ht="24">
      <c r="A794" s="365">
        <v>7</v>
      </c>
      <c r="B794" s="365" t="s">
        <v>3680</v>
      </c>
      <c r="C794" s="366" t="s">
        <v>3681</v>
      </c>
      <c r="D794" s="378"/>
      <c r="E794" s="389"/>
      <c r="F794" s="389"/>
      <c r="G794" s="389"/>
      <c r="H794" s="389"/>
      <c r="I794" s="389"/>
      <c r="J794" s="389"/>
    </row>
    <row r="795" spans="1:10" ht="24">
      <c r="A795" s="360">
        <v>8</v>
      </c>
      <c r="B795" s="360" t="s">
        <v>3121</v>
      </c>
      <c r="C795" s="361" t="s">
        <v>3122</v>
      </c>
      <c r="D795" s="373"/>
      <c r="E795" s="387">
        <f t="shared" si="22"/>
        <v>91609.57</v>
      </c>
      <c r="F795" s="387">
        <f>+VLOOKUP(B795,'[1]Alimentazione CE Costi'!$H$1:$N$981,7,FALSE)</f>
        <v>91609.57</v>
      </c>
      <c r="G795" s="387"/>
      <c r="H795" s="387">
        <f t="shared" si="23"/>
        <v>133913.84999999998</v>
      </c>
      <c r="I795" s="387">
        <v>133913.84999999998</v>
      </c>
      <c r="J795" s="387"/>
    </row>
    <row r="796" spans="1:10" ht="24">
      <c r="A796" s="360">
        <v>8</v>
      </c>
      <c r="B796" s="360" t="s">
        <v>3123</v>
      </c>
      <c r="C796" s="361" t="s">
        <v>3124</v>
      </c>
      <c r="D796" s="373"/>
      <c r="E796" s="387">
        <f t="shared" si="22"/>
        <v>74368</v>
      </c>
      <c r="F796" s="387">
        <f>+VLOOKUP(B796,'[1]Alimentazione CE Costi'!$H$1:$N$981,7,FALSE)</f>
        <v>74368</v>
      </c>
      <c r="G796" s="387"/>
      <c r="H796" s="387">
        <f t="shared" si="23"/>
        <v>48467.510000000009</v>
      </c>
      <c r="I796" s="387">
        <v>48467.510000000009</v>
      </c>
      <c r="J796" s="387"/>
    </row>
    <row r="797" spans="1:10" ht="24">
      <c r="A797" s="360">
        <v>8</v>
      </c>
      <c r="B797" s="360" t="s">
        <v>3125</v>
      </c>
      <c r="C797" s="361" t="s">
        <v>3126</v>
      </c>
      <c r="D797" s="373"/>
      <c r="E797" s="387">
        <f t="shared" si="22"/>
        <v>34997</v>
      </c>
      <c r="F797" s="387">
        <f>+VLOOKUP(B797,'[1]Alimentazione CE Costi'!$H$1:$N$981,7,FALSE)</f>
        <v>34997</v>
      </c>
      <c r="G797" s="387"/>
      <c r="H797" s="387">
        <f t="shared" si="23"/>
        <v>62212.62</v>
      </c>
      <c r="I797" s="387">
        <v>62212.62</v>
      </c>
      <c r="J797" s="387"/>
    </row>
    <row r="798" spans="1:10" ht="24">
      <c r="A798" s="360">
        <v>8</v>
      </c>
      <c r="B798" s="360" t="s">
        <v>3127</v>
      </c>
      <c r="C798" s="361" t="s">
        <v>3128</v>
      </c>
      <c r="D798" s="373"/>
      <c r="E798" s="387">
        <f t="shared" si="22"/>
        <v>0</v>
      </c>
      <c r="F798" s="387">
        <f>+VLOOKUP(B798,'[1]Alimentazione CE Costi'!$H$1:$N$981,7,FALSE)</f>
        <v>0</v>
      </c>
      <c r="G798" s="387"/>
      <c r="H798" s="387">
        <f t="shared" si="23"/>
        <v>0</v>
      </c>
      <c r="I798" s="387">
        <v>0</v>
      </c>
      <c r="J798" s="387"/>
    </row>
    <row r="799" spans="1:10" ht="24">
      <c r="A799" s="360">
        <v>8</v>
      </c>
      <c r="B799" s="360" t="s">
        <v>3129</v>
      </c>
      <c r="C799" s="361" t="s">
        <v>3130</v>
      </c>
      <c r="D799" s="373"/>
      <c r="E799" s="387">
        <f t="shared" si="22"/>
        <v>0</v>
      </c>
      <c r="F799" s="387">
        <f>+VLOOKUP(B799,'[1]Alimentazione CE Costi'!$H$1:$N$981,7,FALSE)</f>
        <v>0</v>
      </c>
      <c r="G799" s="387"/>
      <c r="H799" s="387">
        <f t="shared" si="23"/>
        <v>0</v>
      </c>
      <c r="I799" s="387">
        <v>0</v>
      </c>
      <c r="J799" s="387"/>
    </row>
    <row r="800" spans="1:10" ht="24">
      <c r="A800" s="360">
        <v>8</v>
      </c>
      <c r="B800" s="360" t="s">
        <v>3131</v>
      </c>
      <c r="C800" s="361" t="s">
        <v>3132</v>
      </c>
      <c r="D800" s="373"/>
      <c r="E800" s="387">
        <f t="shared" si="22"/>
        <v>0</v>
      </c>
      <c r="F800" s="387">
        <f>+VLOOKUP(B800,'[1]Alimentazione CE Costi'!$H$1:$N$981,7,FALSE)</f>
        <v>0</v>
      </c>
      <c r="G800" s="387"/>
      <c r="H800" s="387">
        <f t="shared" si="23"/>
        <v>0</v>
      </c>
      <c r="I800" s="387">
        <v>0</v>
      </c>
      <c r="J800" s="387"/>
    </row>
    <row r="801" spans="1:10" ht="24">
      <c r="A801" s="360">
        <v>8</v>
      </c>
      <c r="B801" s="360" t="s">
        <v>3133</v>
      </c>
      <c r="C801" s="361" t="s">
        <v>3134</v>
      </c>
      <c r="D801" s="373"/>
      <c r="E801" s="387">
        <f t="shared" si="22"/>
        <v>500</v>
      </c>
      <c r="F801" s="387">
        <f>+VLOOKUP(B801,'[1]Alimentazione CE Costi'!$H$1:$N$981,7,FALSE)</f>
        <v>500</v>
      </c>
      <c r="G801" s="387"/>
      <c r="H801" s="387">
        <f t="shared" si="23"/>
        <v>0</v>
      </c>
      <c r="I801" s="387">
        <v>0</v>
      </c>
      <c r="J801" s="387"/>
    </row>
    <row r="802" spans="1:10" ht="24">
      <c r="A802" s="360">
        <v>8</v>
      </c>
      <c r="B802" s="360" t="s">
        <v>3135</v>
      </c>
      <c r="C802" s="361" t="s">
        <v>3136</v>
      </c>
      <c r="D802" s="373"/>
      <c r="E802" s="387">
        <f t="shared" si="22"/>
        <v>57277.75245</v>
      </c>
      <c r="F802" s="387">
        <f>+VLOOKUP(B802,'[1]Alimentazione CE Costi'!$H$1:$N$981,7,FALSE)</f>
        <v>57277.75245</v>
      </c>
      <c r="G802" s="387"/>
      <c r="H802" s="387">
        <f t="shared" si="23"/>
        <v>69192.34</v>
      </c>
      <c r="I802" s="387">
        <v>69192.34</v>
      </c>
      <c r="J802" s="387"/>
    </row>
    <row r="803" spans="1:10" ht="24">
      <c r="A803" s="365">
        <v>7</v>
      </c>
      <c r="B803" s="365" t="s">
        <v>3682</v>
      </c>
      <c r="C803" s="366" t="s">
        <v>3683</v>
      </c>
      <c r="D803" s="378"/>
      <c r="E803" s="389"/>
      <c r="F803" s="389">
        <f>+VLOOKUP(B803,'[1]Alimentazione CE Costi'!$H$1:$N$981,7,FALSE)</f>
        <v>0</v>
      </c>
      <c r="G803" s="389"/>
      <c r="H803" s="389"/>
      <c r="I803" s="389"/>
      <c r="J803" s="389"/>
    </row>
    <row r="804" spans="1:10" ht="24">
      <c r="A804" s="360">
        <v>8</v>
      </c>
      <c r="B804" s="360" t="s">
        <v>3684</v>
      </c>
      <c r="C804" s="361" t="s">
        <v>3685</v>
      </c>
      <c r="D804" s="373"/>
      <c r="E804" s="387">
        <f t="shared" ref="E804:E811" si="24">+F804+G804</f>
        <v>0</v>
      </c>
      <c r="F804" s="387">
        <f>+VLOOKUP(B804,'[1]Alimentazione CE Costi'!$H$1:$N$981,7,FALSE)</f>
        <v>0</v>
      </c>
      <c r="G804" s="387"/>
      <c r="H804" s="387">
        <f t="shared" ref="H804:H811" si="25">+I804+J804</f>
        <v>0</v>
      </c>
      <c r="I804" s="387"/>
      <c r="J804" s="387"/>
    </row>
    <row r="805" spans="1:10" ht="24">
      <c r="A805" s="360">
        <v>8</v>
      </c>
      <c r="B805" s="360" t="s">
        <v>3686</v>
      </c>
      <c r="C805" s="361" t="s">
        <v>3724</v>
      </c>
      <c r="D805" s="373"/>
      <c r="E805" s="387">
        <f t="shared" si="24"/>
        <v>0</v>
      </c>
      <c r="F805" s="387">
        <f>+VLOOKUP(B805,'[1]Alimentazione CE Costi'!$H$1:$N$981,7,FALSE)</f>
        <v>0</v>
      </c>
      <c r="G805" s="387"/>
      <c r="H805" s="387">
        <f t="shared" si="25"/>
        <v>0</v>
      </c>
      <c r="I805" s="387"/>
      <c r="J805" s="387"/>
    </row>
    <row r="806" spans="1:10" ht="24">
      <c r="A806" s="360">
        <v>8</v>
      </c>
      <c r="B806" s="360" t="s">
        <v>3687</v>
      </c>
      <c r="C806" s="361" t="s">
        <v>3688</v>
      </c>
      <c r="D806" s="373"/>
      <c r="E806" s="387">
        <f t="shared" si="24"/>
        <v>0</v>
      </c>
      <c r="F806" s="387">
        <f>+VLOOKUP(B806,'[1]Alimentazione CE Costi'!$H$1:$N$981,7,FALSE)</f>
        <v>0</v>
      </c>
      <c r="G806" s="387"/>
      <c r="H806" s="387">
        <f t="shared" si="25"/>
        <v>0</v>
      </c>
      <c r="I806" s="387"/>
      <c r="J806" s="387"/>
    </row>
    <row r="807" spans="1:10" ht="24">
      <c r="A807" s="360">
        <v>8</v>
      </c>
      <c r="B807" s="360" t="s">
        <v>3689</v>
      </c>
      <c r="C807" s="361" t="s">
        <v>3690</v>
      </c>
      <c r="D807" s="373"/>
      <c r="E807" s="387">
        <f t="shared" si="24"/>
        <v>0</v>
      </c>
      <c r="F807" s="387">
        <f>+VLOOKUP(B807,'[1]Alimentazione CE Costi'!$H$1:$N$981,7,FALSE)</f>
        <v>0</v>
      </c>
      <c r="G807" s="387"/>
      <c r="H807" s="387">
        <f t="shared" si="25"/>
        <v>0</v>
      </c>
      <c r="I807" s="387"/>
      <c r="J807" s="387"/>
    </row>
    <row r="808" spans="1:10" ht="24">
      <c r="A808" s="360">
        <v>8</v>
      </c>
      <c r="B808" s="360" t="s">
        <v>3691</v>
      </c>
      <c r="C808" s="361" t="s">
        <v>3692</v>
      </c>
      <c r="D808" s="373"/>
      <c r="E808" s="387">
        <f t="shared" si="24"/>
        <v>0</v>
      </c>
      <c r="F808" s="387">
        <f>+VLOOKUP(B808,'[1]Alimentazione CE Costi'!$H$1:$N$981,7,FALSE)</f>
        <v>0</v>
      </c>
      <c r="G808" s="387"/>
      <c r="H808" s="387">
        <f t="shared" si="25"/>
        <v>0</v>
      </c>
      <c r="I808" s="387"/>
      <c r="J808" s="387"/>
    </row>
    <row r="809" spans="1:10" ht="24">
      <c r="A809" s="360">
        <v>8</v>
      </c>
      <c r="B809" s="360" t="s">
        <v>3693</v>
      </c>
      <c r="C809" s="361" t="s">
        <v>3694</v>
      </c>
      <c r="D809" s="373"/>
      <c r="E809" s="387">
        <f t="shared" si="24"/>
        <v>0</v>
      </c>
      <c r="F809" s="387">
        <f>+VLOOKUP(B809,'[1]Alimentazione CE Costi'!$H$1:$N$981,7,FALSE)</f>
        <v>0</v>
      </c>
      <c r="G809" s="387"/>
      <c r="H809" s="387">
        <f t="shared" si="25"/>
        <v>0</v>
      </c>
      <c r="I809" s="387"/>
      <c r="J809" s="387"/>
    </row>
    <row r="810" spans="1:10" ht="24">
      <c r="A810" s="360">
        <v>8</v>
      </c>
      <c r="B810" s="360" t="s">
        <v>3695</v>
      </c>
      <c r="C810" s="361" t="s">
        <v>3696</v>
      </c>
      <c r="D810" s="373"/>
      <c r="E810" s="387">
        <f t="shared" si="24"/>
        <v>0</v>
      </c>
      <c r="F810" s="387">
        <f>+VLOOKUP(B810,'[1]Alimentazione CE Costi'!$H$1:$N$981,7,FALSE)</f>
        <v>0</v>
      </c>
      <c r="G810" s="387"/>
      <c r="H810" s="387">
        <f t="shared" si="25"/>
        <v>0</v>
      </c>
      <c r="I810" s="387"/>
      <c r="J810" s="387"/>
    </row>
    <row r="811" spans="1:10" ht="24">
      <c r="A811" s="360">
        <v>8</v>
      </c>
      <c r="B811" s="360" t="s">
        <v>3697</v>
      </c>
      <c r="C811" s="361" t="s">
        <v>3698</v>
      </c>
      <c r="D811" s="373"/>
      <c r="E811" s="387">
        <f t="shared" si="24"/>
        <v>0</v>
      </c>
      <c r="F811" s="387">
        <f>+VLOOKUP(B811,'[1]Alimentazione CE Costi'!$H$1:$N$981,7,FALSE)</f>
        <v>0</v>
      </c>
      <c r="G811" s="387"/>
      <c r="H811" s="387">
        <f t="shared" si="25"/>
        <v>0</v>
      </c>
      <c r="I811" s="387"/>
      <c r="J811" s="387"/>
    </row>
    <row r="812" spans="1:10" ht="25.5">
      <c r="A812" s="371">
        <v>6</v>
      </c>
      <c r="B812" s="357" t="s">
        <v>935</v>
      </c>
      <c r="C812" s="357" t="s">
        <v>1630</v>
      </c>
      <c r="D812" s="372"/>
      <c r="E812" s="384"/>
      <c r="F812" s="384"/>
      <c r="G812" s="384"/>
      <c r="H812" s="384"/>
      <c r="I812" s="384"/>
      <c r="J812" s="384"/>
    </row>
    <row r="813" spans="1:10" ht="24">
      <c r="A813" s="365">
        <v>7</v>
      </c>
      <c r="B813" s="365" t="s">
        <v>3699</v>
      </c>
      <c r="C813" s="366" t="s">
        <v>3700</v>
      </c>
      <c r="D813" s="378"/>
      <c r="E813" s="389"/>
      <c r="F813" s="389"/>
      <c r="G813" s="389"/>
      <c r="H813" s="389"/>
      <c r="I813" s="389"/>
      <c r="J813" s="389"/>
    </row>
    <row r="814" spans="1:10" ht="24">
      <c r="A814" s="360">
        <v>8</v>
      </c>
      <c r="B814" s="360" t="s">
        <v>3137</v>
      </c>
      <c r="C814" s="361" t="s">
        <v>3138</v>
      </c>
      <c r="D814" s="373"/>
      <c r="E814" s="387">
        <f t="shared" si="22"/>
        <v>0</v>
      </c>
      <c r="F814" s="387">
        <f>+VLOOKUP(B814,'[1]Alimentazione CE Costi'!$H$1:$N$981,7,FALSE)</f>
        <v>0</v>
      </c>
      <c r="G814" s="387"/>
      <c r="H814" s="387">
        <f t="shared" si="23"/>
        <v>0</v>
      </c>
      <c r="I814" s="387">
        <v>0</v>
      </c>
      <c r="J814" s="387"/>
    </row>
    <row r="815" spans="1:10" ht="24">
      <c r="A815" s="360">
        <v>8</v>
      </c>
      <c r="B815" s="360" t="s">
        <v>3139</v>
      </c>
      <c r="C815" s="361" t="s">
        <v>3140</v>
      </c>
      <c r="D815" s="373"/>
      <c r="E815" s="387">
        <f t="shared" ref="E815:E888" si="26">+F815+G815</f>
        <v>0</v>
      </c>
      <c r="F815" s="387">
        <f>+VLOOKUP(B815,'[1]Alimentazione CE Costi'!$H$1:$N$981,7,FALSE)</f>
        <v>0</v>
      </c>
      <c r="G815" s="387"/>
      <c r="H815" s="387">
        <f t="shared" ref="H815:H888" si="27">+I815+J815</f>
        <v>0</v>
      </c>
      <c r="I815" s="387">
        <v>0</v>
      </c>
      <c r="J815" s="387"/>
    </row>
    <row r="816" spans="1:10" ht="24">
      <c r="A816" s="360">
        <v>8</v>
      </c>
      <c r="B816" s="360" t="s">
        <v>3141</v>
      </c>
      <c r="C816" s="361" t="s">
        <v>3142</v>
      </c>
      <c r="D816" s="373"/>
      <c r="E816" s="387">
        <f t="shared" si="26"/>
        <v>0</v>
      </c>
      <c r="F816" s="387">
        <f>+VLOOKUP(B816,'[1]Alimentazione CE Costi'!$H$1:$N$981,7,FALSE)</f>
        <v>0</v>
      </c>
      <c r="G816" s="387"/>
      <c r="H816" s="387">
        <f t="shared" si="27"/>
        <v>0</v>
      </c>
      <c r="I816" s="387">
        <v>0</v>
      </c>
      <c r="J816" s="387"/>
    </row>
    <row r="817" spans="1:10" ht="24">
      <c r="A817" s="360">
        <v>8</v>
      </c>
      <c r="B817" s="360" t="s">
        <v>3143</v>
      </c>
      <c r="C817" s="361" t="s">
        <v>3144</v>
      </c>
      <c r="D817" s="373"/>
      <c r="E817" s="387">
        <f t="shared" si="26"/>
        <v>0</v>
      </c>
      <c r="F817" s="387">
        <f>+VLOOKUP(B817,'[1]Alimentazione CE Costi'!$H$1:$N$981,7,FALSE)</f>
        <v>0</v>
      </c>
      <c r="G817" s="387"/>
      <c r="H817" s="387">
        <f t="shared" si="27"/>
        <v>0</v>
      </c>
      <c r="I817" s="387">
        <v>0</v>
      </c>
      <c r="J817" s="387"/>
    </row>
    <row r="818" spans="1:10" ht="24">
      <c r="A818" s="360">
        <v>8</v>
      </c>
      <c r="B818" s="360" t="s">
        <v>3145</v>
      </c>
      <c r="C818" s="361" t="s">
        <v>3146</v>
      </c>
      <c r="D818" s="373"/>
      <c r="E818" s="387">
        <f t="shared" si="26"/>
        <v>0</v>
      </c>
      <c r="F818" s="387">
        <f>+VLOOKUP(B818,'[1]Alimentazione CE Costi'!$H$1:$N$981,7,FALSE)</f>
        <v>0</v>
      </c>
      <c r="G818" s="387"/>
      <c r="H818" s="387">
        <f t="shared" si="27"/>
        <v>0</v>
      </c>
      <c r="I818" s="387">
        <v>0</v>
      </c>
      <c r="J818" s="387"/>
    </row>
    <row r="819" spans="1:10" ht="24">
      <c r="A819" s="360">
        <v>8</v>
      </c>
      <c r="B819" s="360" t="s">
        <v>3147</v>
      </c>
      <c r="C819" s="361" t="s">
        <v>3148</v>
      </c>
      <c r="D819" s="373"/>
      <c r="E819" s="387">
        <f t="shared" si="26"/>
        <v>0</v>
      </c>
      <c r="F819" s="387">
        <f>+VLOOKUP(B819,'[1]Alimentazione CE Costi'!$H$1:$N$981,7,FALSE)</f>
        <v>0</v>
      </c>
      <c r="G819" s="387"/>
      <c r="H819" s="387">
        <f t="shared" si="27"/>
        <v>0</v>
      </c>
      <c r="I819" s="387">
        <v>0</v>
      </c>
      <c r="J819" s="387"/>
    </row>
    <row r="820" spans="1:10" ht="24">
      <c r="A820" s="360">
        <v>8</v>
      </c>
      <c r="B820" s="360" t="s">
        <v>3149</v>
      </c>
      <c r="C820" s="361" t="s">
        <v>3150</v>
      </c>
      <c r="D820" s="373"/>
      <c r="E820" s="387">
        <f t="shared" si="26"/>
        <v>0</v>
      </c>
      <c r="F820" s="387"/>
      <c r="G820" s="387"/>
      <c r="H820" s="387">
        <f t="shared" si="27"/>
        <v>0</v>
      </c>
      <c r="I820" s="387"/>
      <c r="J820" s="387"/>
    </row>
    <row r="821" spans="1:10" ht="24">
      <c r="A821" s="360">
        <v>8</v>
      </c>
      <c r="B821" s="360" t="s">
        <v>3151</v>
      </c>
      <c r="C821" s="361" t="s">
        <v>3152</v>
      </c>
      <c r="D821" s="373"/>
      <c r="E821" s="387">
        <f t="shared" si="26"/>
        <v>0</v>
      </c>
      <c r="F821" s="387">
        <f>+VLOOKUP(B821,'[1]Alimentazione CE Costi'!$H$1:$N$981,7,FALSE)</f>
        <v>0</v>
      </c>
      <c r="G821" s="387"/>
      <c r="H821" s="387">
        <f t="shared" si="27"/>
        <v>0</v>
      </c>
      <c r="I821" s="387">
        <v>0</v>
      </c>
      <c r="J821" s="387"/>
    </row>
    <row r="822" spans="1:10" ht="24">
      <c r="A822" s="365">
        <v>7</v>
      </c>
      <c r="B822" s="365" t="s">
        <v>3701</v>
      </c>
      <c r="C822" s="366" t="s">
        <v>3702</v>
      </c>
      <c r="D822" s="378"/>
      <c r="E822" s="389"/>
      <c r="F822" s="389"/>
      <c r="G822" s="389"/>
      <c r="H822" s="389"/>
      <c r="I822" s="389"/>
      <c r="J822" s="389"/>
    </row>
    <row r="823" spans="1:10" ht="24">
      <c r="A823" s="360">
        <v>8</v>
      </c>
      <c r="B823" s="360" t="s">
        <v>3703</v>
      </c>
      <c r="C823" s="361" t="s">
        <v>3704</v>
      </c>
      <c r="D823" s="373"/>
      <c r="E823" s="387">
        <f t="shared" ref="E823:E830" si="28">+F823+G823</f>
        <v>0</v>
      </c>
      <c r="F823" s="387"/>
      <c r="G823" s="387"/>
      <c r="H823" s="387">
        <f t="shared" ref="H823:H830" si="29">+I823+J823</f>
        <v>0</v>
      </c>
      <c r="I823" s="387"/>
      <c r="J823" s="387"/>
    </row>
    <row r="824" spans="1:10" ht="24">
      <c r="A824" s="360">
        <v>8</v>
      </c>
      <c r="B824" s="360" t="s">
        <v>3705</v>
      </c>
      <c r="C824" s="361" t="s">
        <v>3706</v>
      </c>
      <c r="D824" s="373"/>
      <c r="E824" s="387">
        <f t="shared" si="28"/>
        <v>0</v>
      </c>
      <c r="F824" s="387"/>
      <c r="G824" s="387"/>
      <c r="H824" s="387">
        <f t="shared" si="29"/>
        <v>0</v>
      </c>
      <c r="I824" s="387"/>
      <c r="J824" s="387"/>
    </row>
    <row r="825" spans="1:10" ht="24">
      <c r="A825" s="360">
        <v>8</v>
      </c>
      <c r="B825" s="360" t="s">
        <v>3707</v>
      </c>
      <c r="C825" s="361" t="s">
        <v>3708</v>
      </c>
      <c r="D825" s="373"/>
      <c r="E825" s="387">
        <f t="shared" si="28"/>
        <v>0</v>
      </c>
      <c r="F825" s="387"/>
      <c r="G825" s="387"/>
      <c r="H825" s="387">
        <f t="shared" si="29"/>
        <v>0</v>
      </c>
      <c r="I825" s="387"/>
      <c r="J825" s="387"/>
    </row>
    <row r="826" spans="1:10" ht="24">
      <c r="A826" s="360">
        <v>8</v>
      </c>
      <c r="B826" s="360" t="s">
        <v>3709</v>
      </c>
      <c r="C826" s="361" t="s">
        <v>3710</v>
      </c>
      <c r="D826" s="373"/>
      <c r="E826" s="387">
        <f t="shared" si="28"/>
        <v>0</v>
      </c>
      <c r="F826" s="387"/>
      <c r="G826" s="387"/>
      <c r="H826" s="387">
        <f t="shared" si="29"/>
        <v>0</v>
      </c>
      <c r="I826" s="387"/>
      <c r="J826" s="387"/>
    </row>
    <row r="827" spans="1:10" ht="24">
      <c r="A827" s="360">
        <v>8</v>
      </c>
      <c r="B827" s="360" t="s">
        <v>3711</v>
      </c>
      <c r="C827" s="361" t="s">
        <v>3712</v>
      </c>
      <c r="D827" s="373"/>
      <c r="E827" s="387">
        <f t="shared" si="28"/>
        <v>0</v>
      </c>
      <c r="F827" s="387"/>
      <c r="G827" s="387"/>
      <c r="H827" s="387">
        <f t="shared" si="29"/>
        <v>0</v>
      </c>
      <c r="I827" s="387"/>
      <c r="J827" s="387"/>
    </row>
    <row r="828" spans="1:10" ht="24">
      <c r="A828" s="360">
        <v>8</v>
      </c>
      <c r="B828" s="360" t="s">
        <v>3713</v>
      </c>
      <c r="C828" s="361" t="s">
        <v>3714</v>
      </c>
      <c r="D828" s="373"/>
      <c r="E828" s="387">
        <f t="shared" si="28"/>
        <v>0</v>
      </c>
      <c r="F828" s="387"/>
      <c r="G828" s="387"/>
      <c r="H828" s="387">
        <f t="shared" si="29"/>
        <v>0</v>
      </c>
      <c r="I828" s="387"/>
      <c r="J828" s="387"/>
    </row>
    <row r="829" spans="1:10" ht="24">
      <c r="A829" s="360">
        <v>8</v>
      </c>
      <c r="B829" s="360" t="s">
        <v>3715</v>
      </c>
      <c r="C829" s="361" t="s">
        <v>3716</v>
      </c>
      <c r="D829" s="373"/>
      <c r="E829" s="387">
        <f t="shared" si="28"/>
        <v>0</v>
      </c>
      <c r="F829" s="387"/>
      <c r="G829" s="387"/>
      <c r="H829" s="387">
        <f t="shared" si="29"/>
        <v>0</v>
      </c>
      <c r="I829" s="387"/>
      <c r="J829" s="387"/>
    </row>
    <row r="830" spans="1:10" ht="24">
      <c r="A830" s="360">
        <v>8</v>
      </c>
      <c r="B830" s="360" t="s">
        <v>3717</v>
      </c>
      <c r="C830" s="361" t="s">
        <v>3718</v>
      </c>
      <c r="D830" s="373"/>
      <c r="E830" s="387">
        <f t="shared" si="28"/>
        <v>0</v>
      </c>
      <c r="F830" s="387"/>
      <c r="G830" s="387"/>
      <c r="H830" s="387">
        <f t="shared" si="29"/>
        <v>0</v>
      </c>
      <c r="I830" s="387"/>
      <c r="J830" s="387"/>
    </row>
    <row r="831" spans="1:10">
      <c r="A831" s="371">
        <v>6</v>
      </c>
      <c r="B831" s="357" t="s">
        <v>937</v>
      </c>
      <c r="C831" s="357" t="s">
        <v>1631</v>
      </c>
      <c r="D831" s="372"/>
      <c r="E831" s="384"/>
      <c r="F831" s="384"/>
      <c r="G831" s="384"/>
      <c r="H831" s="384"/>
      <c r="I831" s="384"/>
      <c r="J831" s="384"/>
    </row>
    <row r="832" spans="1:10">
      <c r="A832" s="360">
        <v>7</v>
      </c>
      <c r="B832" s="360" t="s">
        <v>3153</v>
      </c>
      <c r="C832" s="361" t="s">
        <v>936</v>
      </c>
      <c r="D832" s="373"/>
      <c r="E832" s="387">
        <f t="shared" si="26"/>
        <v>0</v>
      </c>
      <c r="F832" s="387"/>
      <c r="G832" s="387"/>
      <c r="H832" s="387">
        <f t="shared" si="27"/>
        <v>0</v>
      </c>
      <c r="I832" s="387"/>
      <c r="J832" s="387"/>
    </row>
    <row r="833" spans="1:10">
      <c r="A833" s="360">
        <v>7</v>
      </c>
      <c r="B833" s="360" t="s">
        <v>3719</v>
      </c>
      <c r="C833" s="361" t="s">
        <v>3720</v>
      </c>
      <c r="D833" s="373"/>
      <c r="E833" s="387"/>
      <c r="F833" s="387"/>
      <c r="G833" s="387"/>
      <c r="H833" s="387"/>
      <c r="I833" s="387"/>
      <c r="J833" s="387"/>
    </row>
    <row r="834" spans="1:10">
      <c r="A834" s="371">
        <v>5</v>
      </c>
      <c r="B834" s="357" t="s">
        <v>938</v>
      </c>
      <c r="C834" s="357" t="s">
        <v>1632</v>
      </c>
      <c r="D834" s="372"/>
      <c r="E834" s="384"/>
      <c r="F834" s="384"/>
      <c r="G834" s="384"/>
      <c r="H834" s="384"/>
      <c r="I834" s="384"/>
      <c r="J834" s="384"/>
    </row>
    <row r="835" spans="1:10" ht="25.5">
      <c r="A835" s="371">
        <v>6</v>
      </c>
      <c r="B835" s="357" t="s">
        <v>939</v>
      </c>
      <c r="C835" s="357" t="s">
        <v>1633</v>
      </c>
      <c r="D835" s="372"/>
      <c r="E835" s="384"/>
      <c r="F835" s="384"/>
      <c r="G835" s="384"/>
      <c r="H835" s="384"/>
      <c r="I835" s="384"/>
      <c r="J835" s="384"/>
    </row>
    <row r="836" spans="1:10" ht="24">
      <c r="A836" s="365">
        <v>7</v>
      </c>
      <c r="B836" s="408" t="s">
        <v>3721</v>
      </c>
      <c r="C836" s="366" t="s">
        <v>3154</v>
      </c>
      <c r="D836" s="379"/>
      <c r="E836" s="390"/>
      <c r="F836" s="390"/>
      <c r="G836" s="390"/>
      <c r="H836" s="390"/>
      <c r="I836" s="390"/>
      <c r="J836" s="390"/>
    </row>
    <row r="837" spans="1:10" ht="24">
      <c r="A837" s="360">
        <v>8</v>
      </c>
      <c r="B837" s="360" t="s">
        <v>3155</v>
      </c>
      <c r="C837" s="361" t="s">
        <v>3156</v>
      </c>
      <c r="D837" s="373"/>
      <c r="E837" s="387">
        <f t="shared" si="26"/>
        <v>314273.81</v>
      </c>
      <c r="F837" s="387">
        <f>+VLOOKUP(B837,'[1]Alimentazione CE Costi'!$H$1:$N$981,7,FALSE)</f>
        <v>314273.81</v>
      </c>
      <c r="G837" s="387"/>
      <c r="H837" s="387">
        <f t="shared" si="27"/>
        <v>267996.25</v>
      </c>
      <c r="I837" s="387">
        <v>267996.25</v>
      </c>
      <c r="J837" s="387"/>
    </row>
    <row r="838" spans="1:10" ht="24">
      <c r="A838" s="365">
        <v>8</v>
      </c>
      <c r="B838" s="365" t="s">
        <v>3157</v>
      </c>
      <c r="C838" s="366" t="s">
        <v>3158</v>
      </c>
      <c r="D838" s="379"/>
      <c r="E838" s="390"/>
      <c r="F838" s="390"/>
      <c r="G838" s="390"/>
      <c r="H838" s="390"/>
      <c r="I838" s="390"/>
      <c r="J838" s="390"/>
    </row>
    <row r="839" spans="1:10" ht="24">
      <c r="A839" s="360">
        <v>9</v>
      </c>
      <c r="B839" s="360" t="s">
        <v>3159</v>
      </c>
      <c r="C839" s="361" t="s">
        <v>3160</v>
      </c>
      <c r="D839" s="373"/>
      <c r="E839" s="387">
        <f t="shared" si="26"/>
        <v>2002</v>
      </c>
      <c r="F839" s="387">
        <f>+VLOOKUP(B839,'[1]Alimentazione CE Costi'!$H$1:$N$981,7,FALSE)</f>
        <v>2002</v>
      </c>
      <c r="G839" s="387"/>
      <c r="H839" s="387">
        <f t="shared" si="27"/>
        <v>2752.97</v>
      </c>
      <c r="I839" s="387">
        <v>2752.97</v>
      </c>
      <c r="J839" s="387"/>
    </row>
    <row r="840" spans="1:10">
      <c r="A840" s="360">
        <v>9</v>
      </c>
      <c r="B840" s="360" t="s">
        <v>3161</v>
      </c>
      <c r="C840" s="361" t="s">
        <v>3162</v>
      </c>
      <c r="D840" s="373"/>
      <c r="E840" s="387">
        <f t="shared" si="26"/>
        <v>0</v>
      </c>
      <c r="F840" s="387">
        <f>+VLOOKUP(B840,'[1]Alimentazione CE Costi'!$H$1:$N$981,7,FALSE)</f>
        <v>0</v>
      </c>
      <c r="G840" s="387"/>
      <c r="H840" s="387">
        <f t="shared" si="27"/>
        <v>0</v>
      </c>
      <c r="I840" s="387">
        <v>0</v>
      </c>
      <c r="J840" s="387"/>
    </row>
    <row r="841" spans="1:10">
      <c r="A841" s="360">
        <v>9</v>
      </c>
      <c r="B841" s="360" t="s">
        <v>3163</v>
      </c>
      <c r="C841" s="361" t="s">
        <v>3164</v>
      </c>
      <c r="D841" s="373"/>
      <c r="E841" s="387">
        <f t="shared" si="26"/>
        <v>45665</v>
      </c>
      <c r="F841" s="387">
        <f>+VLOOKUP(B841,'[1]Alimentazione CE Costi'!$H$1:$N$981,7,FALSE)</f>
        <v>45665</v>
      </c>
      <c r="G841" s="387"/>
      <c r="H841" s="387">
        <f t="shared" si="27"/>
        <v>47432.53</v>
      </c>
      <c r="I841" s="387">
        <v>47432.53</v>
      </c>
      <c r="J841" s="387"/>
    </row>
    <row r="842" spans="1:10" ht="24">
      <c r="A842" s="365">
        <v>8</v>
      </c>
      <c r="B842" s="365" t="s">
        <v>3165</v>
      </c>
      <c r="C842" s="366" t="s">
        <v>3166</v>
      </c>
      <c r="D842" s="379"/>
      <c r="E842" s="390"/>
      <c r="F842" s="390"/>
      <c r="G842" s="390"/>
      <c r="H842" s="390"/>
      <c r="I842" s="390"/>
      <c r="J842" s="390"/>
    </row>
    <row r="843" spans="1:10">
      <c r="A843" s="360">
        <v>9</v>
      </c>
      <c r="B843" s="360" t="s">
        <v>3167</v>
      </c>
      <c r="C843" s="361" t="s">
        <v>3168</v>
      </c>
      <c r="D843" s="373"/>
      <c r="E843" s="387">
        <f t="shared" si="26"/>
        <v>11077</v>
      </c>
      <c r="F843" s="387">
        <f>+VLOOKUP(B843,'[1]Alimentazione CE Costi'!$H$1:$N$981,7,FALSE)</f>
        <v>11077</v>
      </c>
      <c r="G843" s="387"/>
      <c r="H843" s="387">
        <f t="shared" si="27"/>
        <v>12960</v>
      </c>
      <c r="I843" s="387">
        <v>12960</v>
      </c>
      <c r="J843" s="387"/>
    </row>
    <row r="844" spans="1:10" ht="24">
      <c r="A844" s="360">
        <v>9</v>
      </c>
      <c r="B844" s="360" t="s">
        <v>3169</v>
      </c>
      <c r="C844" s="361" t="s">
        <v>3170</v>
      </c>
      <c r="D844" s="373"/>
      <c r="E844" s="387">
        <f t="shared" si="26"/>
        <v>1874</v>
      </c>
      <c r="F844" s="387">
        <f>+VLOOKUP(B844,'[1]Alimentazione CE Costi'!$H$1:$N$981,7,FALSE)</f>
        <v>1874</v>
      </c>
      <c r="G844" s="387"/>
      <c r="H844" s="387">
        <f t="shared" si="27"/>
        <v>1873.8</v>
      </c>
      <c r="I844" s="387">
        <v>1873.8</v>
      </c>
      <c r="J844" s="387"/>
    </row>
    <row r="845" spans="1:10" ht="24">
      <c r="A845" s="360">
        <v>9</v>
      </c>
      <c r="B845" s="360" t="s">
        <v>3171</v>
      </c>
      <c r="C845" s="361" t="s">
        <v>3172</v>
      </c>
      <c r="D845" s="373"/>
      <c r="E845" s="387">
        <f t="shared" si="26"/>
        <v>880</v>
      </c>
      <c r="F845" s="387">
        <f>+VLOOKUP(B845,'[1]Alimentazione CE Costi'!$H$1:$N$981,7,FALSE)</f>
        <v>880</v>
      </c>
      <c r="G845" s="387"/>
      <c r="H845" s="387">
        <f t="shared" si="27"/>
        <v>720</v>
      </c>
      <c r="I845" s="387">
        <v>720</v>
      </c>
      <c r="J845" s="387"/>
    </row>
    <row r="846" spans="1:10" ht="24">
      <c r="A846" s="360">
        <v>8</v>
      </c>
      <c r="B846" s="360" t="s">
        <v>3173</v>
      </c>
      <c r="C846" s="361" t="s">
        <v>3174</v>
      </c>
      <c r="D846" s="373"/>
      <c r="E846" s="387">
        <f t="shared" si="26"/>
        <v>0</v>
      </c>
      <c r="F846" s="387">
        <f>+VLOOKUP(B846,'[1]Alimentazione CE Costi'!$H$1:$N$981,7,FALSE)</f>
        <v>0</v>
      </c>
      <c r="G846" s="387"/>
      <c r="H846" s="387">
        <f t="shared" si="27"/>
        <v>0</v>
      </c>
      <c r="I846" s="387">
        <v>0</v>
      </c>
      <c r="J846" s="387"/>
    </row>
    <row r="847" spans="1:10" ht="24">
      <c r="A847" s="360">
        <v>8</v>
      </c>
      <c r="B847" s="360" t="s">
        <v>3175</v>
      </c>
      <c r="C847" s="361" t="s">
        <v>3176</v>
      </c>
      <c r="D847" s="373"/>
      <c r="E847" s="387">
        <f t="shared" si="26"/>
        <v>0</v>
      </c>
      <c r="F847" s="387">
        <f>+VLOOKUP(B847,'[1]Alimentazione CE Costi'!$H$1:$N$981,7,FALSE)</f>
        <v>0</v>
      </c>
      <c r="G847" s="387"/>
      <c r="H847" s="387">
        <f t="shared" si="27"/>
        <v>0</v>
      </c>
      <c r="I847" s="387">
        <v>0</v>
      </c>
      <c r="J847" s="387"/>
    </row>
    <row r="848" spans="1:10" ht="24">
      <c r="A848" s="360">
        <v>8</v>
      </c>
      <c r="B848" s="360" t="s">
        <v>3177</v>
      </c>
      <c r="C848" s="361" t="s">
        <v>3178</v>
      </c>
      <c r="D848" s="373"/>
      <c r="E848" s="387">
        <f t="shared" si="26"/>
        <v>1000</v>
      </c>
      <c r="F848" s="387">
        <f>+VLOOKUP(B848,'[1]Alimentazione CE Costi'!$H$1:$N$981,7,FALSE)</f>
        <v>1000</v>
      </c>
      <c r="G848" s="387"/>
      <c r="H848" s="387">
        <f t="shared" si="27"/>
        <v>0</v>
      </c>
      <c r="I848" s="387">
        <v>0</v>
      </c>
      <c r="J848" s="387"/>
    </row>
    <row r="849" spans="1:10" ht="24">
      <c r="A849" s="360">
        <v>8</v>
      </c>
      <c r="B849" s="360" t="s">
        <v>3179</v>
      </c>
      <c r="C849" s="361" t="s">
        <v>3180</v>
      </c>
      <c r="D849" s="373"/>
      <c r="E849" s="387">
        <f t="shared" si="26"/>
        <v>107094.96584999999</v>
      </c>
      <c r="F849" s="387">
        <f>+VLOOKUP(B849,'[1]Alimentazione CE Costi'!$H$1:$N$981,7,FALSE)</f>
        <v>107094.96584999999</v>
      </c>
      <c r="G849" s="387"/>
      <c r="H849" s="387">
        <f t="shared" si="27"/>
        <v>86463.52</v>
      </c>
      <c r="I849" s="387">
        <v>86463.52</v>
      </c>
      <c r="J849" s="387"/>
    </row>
    <row r="850" spans="1:10" ht="24">
      <c r="A850" s="365">
        <v>7</v>
      </c>
      <c r="B850" s="365" t="s">
        <v>3181</v>
      </c>
      <c r="C850" s="366" t="s">
        <v>3182</v>
      </c>
      <c r="D850" s="379"/>
      <c r="E850" s="390"/>
      <c r="F850" s="390"/>
      <c r="G850" s="390"/>
      <c r="H850" s="390"/>
      <c r="I850" s="390"/>
      <c r="J850" s="390"/>
    </row>
    <row r="851" spans="1:10" ht="24">
      <c r="A851" s="360">
        <v>8</v>
      </c>
      <c r="B851" s="360" t="s">
        <v>3183</v>
      </c>
      <c r="C851" s="361" t="s">
        <v>3184</v>
      </c>
      <c r="D851" s="373"/>
      <c r="E851" s="387">
        <f t="shared" si="26"/>
        <v>21742.01</v>
      </c>
      <c r="F851" s="387">
        <f>+VLOOKUP(B851,'[1]Alimentazione CE Costi'!$H$1:$N$981,7,FALSE)</f>
        <v>21742.01</v>
      </c>
      <c r="G851" s="387"/>
      <c r="H851" s="387">
        <f t="shared" si="27"/>
        <v>22586.55</v>
      </c>
      <c r="I851" s="387">
        <v>22586.55</v>
      </c>
      <c r="J851" s="387"/>
    </row>
    <row r="852" spans="1:10" ht="24">
      <c r="A852" s="365">
        <v>8</v>
      </c>
      <c r="B852" s="365" t="s">
        <v>3185</v>
      </c>
      <c r="C852" s="366" t="s">
        <v>3186</v>
      </c>
      <c r="D852" s="379"/>
      <c r="E852" s="390"/>
      <c r="F852" s="390"/>
      <c r="G852" s="390"/>
      <c r="H852" s="390"/>
      <c r="I852" s="390"/>
      <c r="J852" s="390"/>
    </row>
    <row r="853" spans="1:10" ht="24">
      <c r="A853" s="360">
        <v>9</v>
      </c>
      <c r="B853" s="360" t="s">
        <v>3187</v>
      </c>
      <c r="C853" s="361" t="s">
        <v>3188</v>
      </c>
      <c r="D853" s="373"/>
      <c r="E853" s="387">
        <f t="shared" si="26"/>
        <v>0</v>
      </c>
      <c r="F853" s="387">
        <f>+VLOOKUP(B853,'[1]Alimentazione CE Costi'!$H$1:$N$981,7,FALSE)</f>
        <v>0</v>
      </c>
      <c r="G853" s="387"/>
      <c r="H853" s="387">
        <f t="shared" si="27"/>
        <v>147.18</v>
      </c>
      <c r="I853" s="387">
        <v>147.18</v>
      </c>
      <c r="J853" s="387"/>
    </row>
    <row r="854" spans="1:10" ht="24">
      <c r="A854" s="360">
        <v>9</v>
      </c>
      <c r="B854" s="360" t="s">
        <v>3189</v>
      </c>
      <c r="C854" s="361" t="s">
        <v>3190</v>
      </c>
      <c r="D854" s="373"/>
      <c r="E854" s="387">
        <f t="shared" si="26"/>
        <v>0</v>
      </c>
      <c r="F854" s="387"/>
      <c r="G854" s="387"/>
      <c r="H854" s="387">
        <f t="shared" si="27"/>
        <v>0</v>
      </c>
      <c r="I854" s="387"/>
      <c r="J854" s="387"/>
    </row>
    <row r="855" spans="1:10">
      <c r="A855" s="360">
        <v>9</v>
      </c>
      <c r="B855" s="360" t="s">
        <v>3191</v>
      </c>
      <c r="C855" s="361" t="s">
        <v>3192</v>
      </c>
      <c r="D855" s="373"/>
      <c r="E855" s="387">
        <f t="shared" si="26"/>
        <v>2003</v>
      </c>
      <c r="F855" s="387">
        <f>+VLOOKUP(B855,'[1]Alimentazione CE Costi'!$H$1:$N$981,7,FALSE)</f>
        <v>2003</v>
      </c>
      <c r="G855" s="387"/>
      <c r="H855" s="387">
        <f t="shared" si="27"/>
        <v>2223.4</v>
      </c>
      <c r="I855" s="387">
        <v>2223.4</v>
      </c>
      <c r="J855" s="387"/>
    </row>
    <row r="856" spans="1:10" ht="24">
      <c r="A856" s="365">
        <v>8</v>
      </c>
      <c r="B856" s="365" t="s">
        <v>3193</v>
      </c>
      <c r="C856" s="366" t="s">
        <v>3194</v>
      </c>
      <c r="D856" s="379"/>
      <c r="E856" s="390"/>
      <c r="F856" s="390"/>
      <c r="G856" s="390"/>
      <c r="H856" s="390"/>
      <c r="I856" s="390"/>
      <c r="J856" s="390"/>
    </row>
    <row r="857" spans="1:10" ht="24">
      <c r="A857" s="360">
        <v>9</v>
      </c>
      <c r="B857" s="360" t="s">
        <v>3195</v>
      </c>
      <c r="C857" s="361" t="s">
        <v>3196</v>
      </c>
      <c r="D857" s="373"/>
      <c r="E857" s="387">
        <f t="shared" si="26"/>
        <v>0</v>
      </c>
      <c r="F857" s="387"/>
      <c r="G857" s="387"/>
      <c r="H857" s="387">
        <f t="shared" si="27"/>
        <v>0</v>
      </c>
      <c r="I857" s="387"/>
      <c r="J857" s="387"/>
    </row>
    <row r="858" spans="1:10" ht="24">
      <c r="A858" s="360">
        <v>9</v>
      </c>
      <c r="B858" s="360" t="s">
        <v>3197</v>
      </c>
      <c r="C858" s="361" t="s">
        <v>3198</v>
      </c>
      <c r="D858" s="373"/>
      <c r="E858" s="387">
        <f t="shared" si="26"/>
        <v>0</v>
      </c>
      <c r="F858" s="387"/>
      <c r="G858" s="387"/>
      <c r="H858" s="387">
        <f t="shared" si="27"/>
        <v>0</v>
      </c>
      <c r="I858" s="387"/>
      <c r="J858" s="387"/>
    </row>
    <row r="859" spans="1:10" ht="24">
      <c r="A859" s="360">
        <v>9</v>
      </c>
      <c r="B859" s="360" t="s">
        <v>3199</v>
      </c>
      <c r="C859" s="361" t="s">
        <v>3200</v>
      </c>
      <c r="D859" s="373"/>
      <c r="E859" s="387">
        <f t="shared" si="26"/>
        <v>124</v>
      </c>
      <c r="F859" s="387">
        <f>+VLOOKUP(B859,'[1]Alimentazione CE Costi'!$H$1:$N$981,7,FALSE)</f>
        <v>124</v>
      </c>
      <c r="G859" s="387"/>
      <c r="H859" s="387">
        <f t="shared" si="27"/>
        <v>124</v>
      </c>
      <c r="I859" s="387">
        <v>124</v>
      </c>
      <c r="J859" s="387"/>
    </row>
    <row r="860" spans="1:10" ht="24">
      <c r="A860" s="360">
        <v>8</v>
      </c>
      <c r="B860" s="360" t="s">
        <v>3201</v>
      </c>
      <c r="C860" s="361" t="s">
        <v>3202</v>
      </c>
      <c r="D860" s="373"/>
      <c r="E860" s="387">
        <f t="shared" si="26"/>
        <v>0</v>
      </c>
      <c r="F860" s="387">
        <f>+VLOOKUP(B860,'[1]Alimentazione CE Costi'!$H$1:$N$981,7,FALSE)</f>
        <v>0</v>
      </c>
      <c r="G860" s="387"/>
      <c r="H860" s="387">
        <f t="shared" si="27"/>
        <v>0</v>
      </c>
      <c r="I860" s="387">
        <v>0</v>
      </c>
      <c r="J860" s="387"/>
    </row>
    <row r="861" spans="1:10" ht="24">
      <c r="A861" s="360">
        <v>8</v>
      </c>
      <c r="B861" s="360" t="s">
        <v>3203</v>
      </c>
      <c r="C861" s="361" t="s">
        <v>3204</v>
      </c>
      <c r="D861" s="373"/>
      <c r="E861" s="387">
        <f t="shared" si="26"/>
        <v>0</v>
      </c>
      <c r="F861" s="387">
        <f>+VLOOKUP(B861,'[1]Alimentazione CE Costi'!$H$1:$N$981,7,FALSE)</f>
        <v>0</v>
      </c>
      <c r="G861" s="387"/>
      <c r="H861" s="387">
        <f t="shared" si="27"/>
        <v>0</v>
      </c>
      <c r="I861" s="387">
        <v>0</v>
      </c>
      <c r="J861" s="387"/>
    </row>
    <row r="862" spans="1:10" ht="24">
      <c r="A862" s="360">
        <v>8</v>
      </c>
      <c r="B862" s="360" t="s">
        <v>3205</v>
      </c>
      <c r="C862" s="361" t="s">
        <v>3206</v>
      </c>
      <c r="D862" s="373"/>
      <c r="E862" s="387">
        <f t="shared" si="26"/>
        <v>0</v>
      </c>
      <c r="F862" s="387">
        <f>+VLOOKUP(B862,'[1]Alimentazione CE Costi'!$H$1:$N$981,7,FALSE)</f>
        <v>0</v>
      </c>
      <c r="G862" s="387"/>
      <c r="H862" s="387">
        <f t="shared" si="27"/>
        <v>0</v>
      </c>
      <c r="I862" s="387">
        <v>0</v>
      </c>
      <c r="J862" s="387"/>
    </row>
    <row r="863" spans="1:10" ht="24">
      <c r="A863" s="360">
        <v>8</v>
      </c>
      <c r="B863" s="360" t="s">
        <v>3207</v>
      </c>
      <c r="C863" s="361" t="s">
        <v>3208</v>
      </c>
      <c r="D863" s="373"/>
      <c r="E863" s="387">
        <f t="shared" si="26"/>
        <v>6802.6678499999989</v>
      </c>
      <c r="F863" s="387">
        <f>+VLOOKUP(B863,'[1]Alimentazione CE Costi'!$H$1:$N$981,7,FALSE)</f>
        <v>6802.6678499999989</v>
      </c>
      <c r="G863" s="387"/>
      <c r="H863" s="387">
        <f t="shared" si="27"/>
        <v>6864.14</v>
      </c>
      <c r="I863" s="387">
        <v>6864.14</v>
      </c>
      <c r="J863" s="387"/>
    </row>
    <row r="864" spans="1:10" ht="25.5">
      <c r="A864" s="371">
        <v>6</v>
      </c>
      <c r="B864" s="357" t="s">
        <v>940</v>
      </c>
      <c r="C864" s="357" t="s">
        <v>1634</v>
      </c>
      <c r="D864" s="372"/>
      <c r="E864" s="384"/>
      <c r="F864" s="384"/>
      <c r="G864" s="384"/>
      <c r="H864" s="384"/>
      <c r="I864" s="384"/>
      <c r="J864" s="384"/>
    </row>
    <row r="865" spans="1:10" ht="24">
      <c r="A865" s="365">
        <v>7</v>
      </c>
      <c r="B865" s="365" t="s">
        <v>3209</v>
      </c>
      <c r="C865" s="366" t="s">
        <v>3210</v>
      </c>
      <c r="D865" s="379"/>
      <c r="E865" s="390"/>
      <c r="F865" s="390"/>
      <c r="G865" s="390"/>
      <c r="H865" s="390"/>
      <c r="I865" s="390"/>
      <c r="J865" s="390"/>
    </row>
    <row r="866" spans="1:10" ht="24">
      <c r="A866" s="360">
        <v>8</v>
      </c>
      <c r="B866" s="360" t="s">
        <v>3211</v>
      </c>
      <c r="C866" s="361" t="s">
        <v>3212</v>
      </c>
      <c r="D866" s="373"/>
      <c r="E866" s="387">
        <f t="shared" si="26"/>
        <v>0</v>
      </c>
      <c r="F866" s="387">
        <f>+VLOOKUP(B866,'[1]Alimentazione CE Costi'!$H$1:$N$981,7,FALSE)</f>
        <v>0</v>
      </c>
      <c r="G866" s="387"/>
      <c r="H866" s="387">
        <f t="shared" si="27"/>
        <v>0</v>
      </c>
      <c r="I866" s="387">
        <v>0</v>
      </c>
      <c r="J866" s="387"/>
    </row>
    <row r="867" spans="1:10" ht="24">
      <c r="A867" s="365">
        <v>8</v>
      </c>
      <c r="B867" s="365" t="s">
        <v>3213</v>
      </c>
      <c r="C867" s="366" t="s">
        <v>3214</v>
      </c>
      <c r="D867" s="379"/>
      <c r="E867" s="390"/>
      <c r="F867" s="390"/>
      <c r="G867" s="390"/>
      <c r="H867" s="390"/>
      <c r="I867" s="390"/>
      <c r="J867" s="390"/>
    </row>
    <row r="868" spans="1:10" ht="24">
      <c r="A868" s="360">
        <v>9</v>
      </c>
      <c r="B868" s="360" t="s">
        <v>3215</v>
      </c>
      <c r="C868" s="361" t="s">
        <v>3216</v>
      </c>
      <c r="D868" s="373"/>
      <c r="E868" s="387">
        <f t="shared" si="26"/>
        <v>0</v>
      </c>
      <c r="F868" s="387">
        <f>+VLOOKUP(B868,'[1]Alimentazione CE Costi'!$H$1:$N$981,7,FALSE)</f>
        <v>0</v>
      </c>
      <c r="G868" s="387"/>
      <c r="H868" s="387">
        <f t="shared" si="27"/>
        <v>0</v>
      </c>
      <c r="I868" s="387">
        <v>0</v>
      </c>
      <c r="J868" s="387"/>
    </row>
    <row r="869" spans="1:10">
      <c r="A869" s="360">
        <v>9</v>
      </c>
      <c r="B869" s="360" t="s">
        <v>3217</v>
      </c>
      <c r="C869" s="361" t="s">
        <v>3218</v>
      </c>
      <c r="D869" s="373"/>
      <c r="E869" s="387">
        <f t="shared" si="26"/>
        <v>0</v>
      </c>
      <c r="F869" s="387"/>
      <c r="G869" s="387"/>
      <c r="H869" s="387">
        <f t="shared" si="27"/>
        <v>0</v>
      </c>
      <c r="I869" s="387"/>
      <c r="J869" s="387"/>
    </row>
    <row r="870" spans="1:10">
      <c r="A870" s="360">
        <v>9</v>
      </c>
      <c r="B870" s="360" t="s">
        <v>3219</v>
      </c>
      <c r="C870" s="361" t="s">
        <v>3220</v>
      </c>
      <c r="D870" s="373"/>
      <c r="E870" s="387">
        <f t="shared" si="26"/>
        <v>0</v>
      </c>
      <c r="F870" s="387">
        <f>+VLOOKUP(B870,'[1]Alimentazione CE Costi'!$H$1:$N$981,7,FALSE)</f>
        <v>0</v>
      </c>
      <c r="G870" s="387"/>
      <c r="H870" s="387">
        <f t="shared" si="27"/>
        <v>0</v>
      </c>
      <c r="I870" s="387">
        <v>0</v>
      </c>
      <c r="J870" s="387"/>
    </row>
    <row r="871" spans="1:10" ht="24">
      <c r="A871" s="365">
        <v>8</v>
      </c>
      <c r="B871" s="365" t="s">
        <v>3221</v>
      </c>
      <c r="C871" s="366" t="s">
        <v>3222</v>
      </c>
      <c r="D871" s="379"/>
      <c r="E871" s="390"/>
      <c r="F871" s="390"/>
      <c r="G871" s="390"/>
      <c r="H871" s="390"/>
      <c r="I871" s="390"/>
      <c r="J871" s="390"/>
    </row>
    <row r="872" spans="1:10">
      <c r="A872" s="360">
        <v>9</v>
      </c>
      <c r="B872" s="360" t="s">
        <v>3223</v>
      </c>
      <c r="C872" s="361" t="s">
        <v>3224</v>
      </c>
      <c r="D872" s="373"/>
      <c r="E872" s="387">
        <f t="shared" si="26"/>
        <v>0</v>
      </c>
      <c r="F872" s="387"/>
      <c r="G872" s="387"/>
      <c r="H872" s="387">
        <f t="shared" si="27"/>
        <v>0</v>
      </c>
      <c r="I872" s="387"/>
      <c r="J872" s="387"/>
    </row>
    <row r="873" spans="1:10" ht="24">
      <c r="A873" s="360">
        <v>9</v>
      </c>
      <c r="B873" s="360" t="s">
        <v>3225</v>
      </c>
      <c r="C873" s="361" t="s">
        <v>3226</v>
      </c>
      <c r="D873" s="373"/>
      <c r="E873" s="387">
        <f t="shared" si="26"/>
        <v>0</v>
      </c>
      <c r="F873" s="387"/>
      <c r="G873" s="387"/>
      <c r="H873" s="387">
        <f t="shared" si="27"/>
        <v>0</v>
      </c>
      <c r="I873" s="387"/>
      <c r="J873" s="387"/>
    </row>
    <row r="874" spans="1:10" ht="24">
      <c r="A874" s="360">
        <v>9</v>
      </c>
      <c r="B874" s="360" t="s">
        <v>3227</v>
      </c>
      <c r="C874" s="361" t="s">
        <v>3228</v>
      </c>
      <c r="D874" s="373"/>
      <c r="E874" s="387">
        <f t="shared" si="26"/>
        <v>0</v>
      </c>
      <c r="F874" s="387">
        <f>+VLOOKUP(B874,'[1]Alimentazione CE Costi'!$H$1:$N$981,7,FALSE)</f>
        <v>0</v>
      </c>
      <c r="G874" s="387"/>
      <c r="H874" s="387">
        <f t="shared" si="27"/>
        <v>0</v>
      </c>
      <c r="I874" s="387">
        <v>0</v>
      </c>
      <c r="J874" s="387"/>
    </row>
    <row r="875" spans="1:10" ht="24">
      <c r="A875" s="360">
        <v>8</v>
      </c>
      <c r="B875" s="360" t="s">
        <v>3229</v>
      </c>
      <c r="C875" s="361" t="s">
        <v>3230</v>
      </c>
      <c r="D875" s="373"/>
      <c r="E875" s="387">
        <f t="shared" si="26"/>
        <v>0</v>
      </c>
      <c r="F875" s="387">
        <f>+VLOOKUP(B875,'[1]Alimentazione CE Costi'!$H$1:$N$981,7,FALSE)</f>
        <v>0</v>
      </c>
      <c r="G875" s="387"/>
      <c r="H875" s="387">
        <f t="shared" si="27"/>
        <v>0</v>
      </c>
      <c r="I875" s="387">
        <v>0</v>
      </c>
      <c r="J875" s="387"/>
    </row>
    <row r="876" spans="1:10" ht="24">
      <c r="A876" s="360">
        <v>8</v>
      </c>
      <c r="B876" s="360" t="s">
        <v>3231</v>
      </c>
      <c r="C876" s="361" t="s">
        <v>3232</v>
      </c>
      <c r="D876" s="373"/>
      <c r="E876" s="387">
        <f t="shared" si="26"/>
        <v>0</v>
      </c>
      <c r="F876" s="387">
        <f>+VLOOKUP(B876,'[1]Alimentazione CE Costi'!$H$1:$N$981,7,FALSE)</f>
        <v>0</v>
      </c>
      <c r="G876" s="387"/>
      <c r="H876" s="387">
        <f t="shared" si="27"/>
        <v>0</v>
      </c>
      <c r="I876" s="387">
        <v>0</v>
      </c>
      <c r="J876" s="387"/>
    </row>
    <row r="877" spans="1:10" ht="24">
      <c r="A877" s="360">
        <v>8</v>
      </c>
      <c r="B877" s="360" t="s">
        <v>3233</v>
      </c>
      <c r="C877" s="361" t="s">
        <v>3234</v>
      </c>
      <c r="D877" s="373"/>
      <c r="E877" s="387">
        <f t="shared" si="26"/>
        <v>0</v>
      </c>
      <c r="F877" s="387">
        <f>+VLOOKUP(B877,'[1]Alimentazione CE Costi'!$H$1:$N$981,7,FALSE)</f>
        <v>0</v>
      </c>
      <c r="G877" s="387"/>
      <c r="H877" s="387">
        <f t="shared" si="27"/>
        <v>0</v>
      </c>
      <c r="I877" s="387">
        <v>0</v>
      </c>
      <c r="J877" s="387"/>
    </row>
    <row r="878" spans="1:10" ht="24">
      <c r="A878" s="360">
        <v>8</v>
      </c>
      <c r="B878" s="360" t="s">
        <v>3235</v>
      </c>
      <c r="C878" s="361" t="s">
        <v>3236</v>
      </c>
      <c r="D878" s="373"/>
      <c r="E878" s="387">
        <f t="shared" si="26"/>
        <v>0</v>
      </c>
      <c r="F878" s="387">
        <f>+VLOOKUP(B878,'[1]Alimentazione CE Costi'!$H$1:$N$981,7,FALSE)</f>
        <v>0</v>
      </c>
      <c r="G878" s="387"/>
      <c r="H878" s="387">
        <f t="shared" si="27"/>
        <v>0</v>
      </c>
      <c r="I878" s="387">
        <v>0</v>
      </c>
      <c r="J878" s="387"/>
    </row>
    <row r="879" spans="1:10" ht="24">
      <c r="A879" s="365">
        <v>7</v>
      </c>
      <c r="B879" s="365" t="s">
        <v>3237</v>
      </c>
      <c r="C879" s="366" t="s">
        <v>3238</v>
      </c>
      <c r="D879" s="379"/>
      <c r="E879" s="390"/>
      <c r="F879" s="390"/>
      <c r="G879" s="390"/>
      <c r="H879" s="390"/>
      <c r="I879" s="390"/>
      <c r="J879" s="390"/>
    </row>
    <row r="880" spans="1:10" ht="24">
      <c r="A880" s="360">
        <v>8</v>
      </c>
      <c r="B880" s="360" t="s">
        <v>3239</v>
      </c>
      <c r="C880" s="361" t="s">
        <v>3240</v>
      </c>
      <c r="D880" s="373"/>
      <c r="E880" s="387">
        <f t="shared" si="26"/>
        <v>0</v>
      </c>
      <c r="F880" s="387">
        <f>+VLOOKUP(B880,'[1]Alimentazione CE Costi'!$H$1:$N$981,7,FALSE)</f>
        <v>0</v>
      </c>
      <c r="G880" s="387"/>
      <c r="H880" s="387">
        <f t="shared" si="27"/>
        <v>0</v>
      </c>
      <c r="I880" s="387">
        <v>0</v>
      </c>
      <c r="J880" s="387"/>
    </row>
    <row r="881" spans="1:10" ht="24">
      <c r="A881" s="365">
        <v>8</v>
      </c>
      <c r="B881" s="365" t="s">
        <v>3241</v>
      </c>
      <c r="C881" s="366" t="s">
        <v>3242</v>
      </c>
      <c r="D881" s="379"/>
      <c r="E881" s="390"/>
      <c r="F881" s="390"/>
      <c r="G881" s="390"/>
      <c r="H881" s="390"/>
      <c r="I881" s="390"/>
      <c r="J881" s="390"/>
    </row>
    <row r="882" spans="1:10" ht="24">
      <c r="A882" s="360">
        <v>9</v>
      </c>
      <c r="B882" s="360" t="s">
        <v>3243</v>
      </c>
      <c r="C882" s="361" t="s">
        <v>3244</v>
      </c>
      <c r="D882" s="373"/>
      <c r="E882" s="387">
        <f t="shared" si="26"/>
        <v>0</v>
      </c>
      <c r="F882" s="387">
        <f>+VLOOKUP(B882,'[1]Alimentazione CE Costi'!$H$1:$N$981,7,FALSE)</f>
        <v>0</v>
      </c>
      <c r="G882" s="387"/>
      <c r="H882" s="387">
        <f t="shared" si="27"/>
        <v>0</v>
      </c>
      <c r="I882" s="387">
        <v>0</v>
      </c>
      <c r="J882" s="387"/>
    </row>
    <row r="883" spans="1:10" ht="24">
      <c r="A883" s="360">
        <v>9</v>
      </c>
      <c r="B883" s="360" t="s">
        <v>3245</v>
      </c>
      <c r="C883" s="361" t="s">
        <v>3246</v>
      </c>
      <c r="D883" s="373"/>
      <c r="E883" s="387">
        <f t="shared" si="26"/>
        <v>0</v>
      </c>
      <c r="F883" s="387"/>
      <c r="G883" s="387"/>
      <c r="H883" s="387">
        <f t="shared" si="27"/>
        <v>0</v>
      </c>
      <c r="I883" s="387"/>
      <c r="J883" s="387"/>
    </row>
    <row r="884" spans="1:10">
      <c r="A884" s="360">
        <v>9</v>
      </c>
      <c r="B884" s="360" t="s">
        <v>3247</v>
      </c>
      <c r="C884" s="361" t="s">
        <v>3248</v>
      </c>
      <c r="D884" s="373"/>
      <c r="E884" s="387">
        <f t="shared" si="26"/>
        <v>0</v>
      </c>
      <c r="F884" s="387">
        <f>+VLOOKUP(B884,'[1]Alimentazione CE Costi'!$H$1:$N$981,7,FALSE)</f>
        <v>0</v>
      </c>
      <c r="G884" s="387"/>
      <c r="H884" s="387">
        <f t="shared" si="27"/>
        <v>0</v>
      </c>
      <c r="I884" s="387">
        <v>0</v>
      </c>
      <c r="J884" s="387"/>
    </row>
    <row r="885" spans="1:10" ht="24">
      <c r="A885" s="365">
        <v>8</v>
      </c>
      <c r="B885" s="365" t="s">
        <v>3249</v>
      </c>
      <c r="C885" s="366" t="s">
        <v>3250</v>
      </c>
      <c r="D885" s="379"/>
      <c r="E885" s="390"/>
      <c r="F885" s="390"/>
      <c r="G885" s="390"/>
      <c r="H885" s="390"/>
      <c r="I885" s="390"/>
      <c r="J885" s="390"/>
    </row>
    <row r="886" spans="1:10" ht="24">
      <c r="A886" s="360">
        <v>9</v>
      </c>
      <c r="B886" s="360" t="s">
        <v>3251</v>
      </c>
      <c r="C886" s="361" t="s">
        <v>3252</v>
      </c>
      <c r="D886" s="373"/>
      <c r="E886" s="387">
        <f t="shared" si="26"/>
        <v>0</v>
      </c>
      <c r="F886" s="387"/>
      <c r="G886" s="387"/>
      <c r="H886" s="387">
        <f t="shared" si="27"/>
        <v>0</v>
      </c>
      <c r="I886" s="387"/>
      <c r="J886" s="387"/>
    </row>
    <row r="887" spans="1:10" ht="24">
      <c r="A887" s="360">
        <v>9</v>
      </c>
      <c r="B887" s="360" t="s">
        <v>3253</v>
      </c>
      <c r="C887" s="361" t="s">
        <v>3254</v>
      </c>
      <c r="D887" s="373"/>
      <c r="E887" s="387">
        <f t="shared" si="26"/>
        <v>0</v>
      </c>
      <c r="F887" s="387"/>
      <c r="G887" s="387"/>
      <c r="H887" s="387">
        <f t="shared" si="27"/>
        <v>0</v>
      </c>
      <c r="I887" s="387"/>
      <c r="J887" s="387"/>
    </row>
    <row r="888" spans="1:10" ht="24">
      <c r="A888" s="360">
        <v>9</v>
      </c>
      <c r="B888" s="360" t="s">
        <v>3255</v>
      </c>
      <c r="C888" s="361" t="s">
        <v>3256</v>
      </c>
      <c r="D888" s="373"/>
      <c r="E888" s="387">
        <f t="shared" si="26"/>
        <v>0</v>
      </c>
      <c r="F888" s="387">
        <f>+VLOOKUP(B888,'[1]Alimentazione CE Costi'!$H$1:$N$981,7,FALSE)</f>
        <v>0</v>
      </c>
      <c r="G888" s="387"/>
      <c r="H888" s="387">
        <f t="shared" si="27"/>
        <v>0</v>
      </c>
      <c r="I888" s="387">
        <v>0</v>
      </c>
      <c r="J888" s="387"/>
    </row>
    <row r="889" spans="1:10" ht="24">
      <c r="A889" s="360">
        <v>8</v>
      </c>
      <c r="B889" s="360" t="s">
        <v>3257</v>
      </c>
      <c r="C889" s="361" t="s">
        <v>3258</v>
      </c>
      <c r="D889" s="373"/>
      <c r="E889" s="387">
        <f t="shared" ref="E889:E953" si="30">+F889+G889</f>
        <v>0</v>
      </c>
      <c r="F889" s="387">
        <f>+VLOOKUP(B889,'[1]Alimentazione CE Costi'!$H$1:$N$981,7,FALSE)</f>
        <v>0</v>
      </c>
      <c r="G889" s="387"/>
      <c r="H889" s="387">
        <f t="shared" ref="H889:H953" si="31">+I889+J889</f>
        <v>0</v>
      </c>
      <c r="I889" s="387">
        <v>0</v>
      </c>
      <c r="J889" s="387"/>
    </row>
    <row r="890" spans="1:10" ht="24">
      <c r="A890" s="360">
        <v>8</v>
      </c>
      <c r="B890" s="360" t="s">
        <v>3259</v>
      </c>
      <c r="C890" s="361" t="s">
        <v>3260</v>
      </c>
      <c r="D890" s="373"/>
      <c r="E890" s="387">
        <f t="shared" si="30"/>
        <v>0</v>
      </c>
      <c r="F890" s="387">
        <f>+VLOOKUP(B890,'[1]Alimentazione CE Costi'!$H$1:$N$981,7,FALSE)</f>
        <v>0</v>
      </c>
      <c r="G890" s="387"/>
      <c r="H890" s="387">
        <f t="shared" si="31"/>
        <v>0</v>
      </c>
      <c r="I890" s="387">
        <v>0</v>
      </c>
      <c r="J890" s="387"/>
    </row>
    <row r="891" spans="1:10" ht="24">
      <c r="A891" s="360">
        <v>8</v>
      </c>
      <c r="B891" s="360" t="s">
        <v>3261</v>
      </c>
      <c r="C891" s="361" t="s">
        <v>3262</v>
      </c>
      <c r="D891" s="373"/>
      <c r="E891" s="387">
        <f t="shared" si="30"/>
        <v>0</v>
      </c>
      <c r="F891" s="387">
        <f>+VLOOKUP(B891,'[1]Alimentazione CE Costi'!$H$1:$N$981,7,FALSE)</f>
        <v>0</v>
      </c>
      <c r="G891" s="387"/>
      <c r="H891" s="387">
        <f t="shared" si="31"/>
        <v>0</v>
      </c>
      <c r="I891" s="387">
        <v>0</v>
      </c>
      <c r="J891" s="387"/>
    </row>
    <row r="892" spans="1:10" ht="24">
      <c r="A892" s="360">
        <v>8</v>
      </c>
      <c r="B892" s="360" t="s">
        <v>3263</v>
      </c>
      <c r="C892" s="361" t="s">
        <v>3264</v>
      </c>
      <c r="D892" s="373"/>
      <c r="E892" s="387">
        <f t="shared" si="30"/>
        <v>0</v>
      </c>
      <c r="F892" s="387">
        <f>+VLOOKUP(B892,'[1]Alimentazione CE Costi'!$H$1:$N$981,7,FALSE)</f>
        <v>0</v>
      </c>
      <c r="G892" s="387"/>
      <c r="H892" s="387">
        <f t="shared" si="31"/>
        <v>0</v>
      </c>
      <c r="I892" s="387">
        <v>0</v>
      </c>
      <c r="J892" s="387"/>
    </row>
    <row r="893" spans="1:10">
      <c r="A893" s="371">
        <v>6</v>
      </c>
      <c r="B893" s="357" t="s">
        <v>942</v>
      </c>
      <c r="C893" s="357" t="s">
        <v>1635</v>
      </c>
      <c r="D893" s="372"/>
      <c r="E893" s="384"/>
      <c r="F893" s="384"/>
      <c r="G893" s="384"/>
      <c r="H893" s="384"/>
      <c r="I893" s="384"/>
      <c r="J893" s="384"/>
    </row>
    <row r="894" spans="1:10">
      <c r="A894" s="360">
        <v>7</v>
      </c>
      <c r="B894" s="360" t="s">
        <v>3265</v>
      </c>
      <c r="C894" s="361" t="s">
        <v>941</v>
      </c>
      <c r="D894" s="373"/>
      <c r="E894" s="387">
        <f t="shared" si="30"/>
        <v>0</v>
      </c>
      <c r="F894" s="387">
        <f>+VLOOKUP(B894,'[1]Alimentazione CE Costi'!$H$1:$N$981,7,FALSE)</f>
        <v>0</v>
      </c>
      <c r="G894" s="387"/>
      <c r="H894" s="387">
        <f t="shared" si="31"/>
        <v>0</v>
      </c>
      <c r="I894" s="387">
        <v>0</v>
      </c>
      <c r="J894" s="387"/>
    </row>
    <row r="895" spans="1:10">
      <c r="A895" s="360">
        <v>7</v>
      </c>
      <c r="B895" s="360" t="s">
        <v>3722</v>
      </c>
      <c r="C895" s="361" t="s">
        <v>3723</v>
      </c>
      <c r="D895" s="373"/>
      <c r="E895" s="387"/>
      <c r="F895" s="387"/>
      <c r="G895" s="387"/>
      <c r="H895" s="387"/>
      <c r="I895" s="387"/>
      <c r="J895" s="387"/>
    </row>
    <row r="896" spans="1:10">
      <c r="A896" s="371">
        <v>4</v>
      </c>
      <c r="B896" s="357" t="s">
        <v>943</v>
      </c>
      <c r="C896" s="357" t="s">
        <v>3266</v>
      </c>
      <c r="D896" s="372"/>
      <c r="E896" s="384"/>
      <c r="F896" s="384"/>
      <c r="G896" s="384"/>
      <c r="H896" s="384"/>
      <c r="I896" s="384"/>
      <c r="J896" s="384"/>
    </row>
    <row r="897" spans="1:10">
      <c r="A897" s="371">
        <v>5</v>
      </c>
      <c r="B897" s="357" t="s">
        <v>944</v>
      </c>
      <c r="C897" s="357" t="s">
        <v>1637</v>
      </c>
      <c r="D897" s="372"/>
      <c r="E897" s="384"/>
      <c r="F897" s="384"/>
      <c r="G897" s="384"/>
      <c r="H897" s="384"/>
      <c r="I897" s="384"/>
      <c r="J897" s="384"/>
    </row>
    <row r="898" spans="1:10" ht="25.5">
      <c r="A898" s="371">
        <v>6</v>
      </c>
      <c r="B898" s="357" t="s">
        <v>945</v>
      </c>
      <c r="C898" s="357" t="s">
        <v>1638</v>
      </c>
      <c r="D898" s="372"/>
      <c r="E898" s="384"/>
      <c r="F898" s="384"/>
      <c r="G898" s="384"/>
      <c r="H898" s="384"/>
      <c r="I898" s="384"/>
      <c r="J898" s="384"/>
    </row>
    <row r="899" spans="1:10" ht="24">
      <c r="A899" s="360">
        <v>7</v>
      </c>
      <c r="B899" s="360" t="s">
        <v>3267</v>
      </c>
      <c r="C899" s="361" t="s">
        <v>3268</v>
      </c>
      <c r="D899" s="373"/>
      <c r="E899" s="387">
        <f t="shared" si="30"/>
        <v>827595.74000000011</v>
      </c>
      <c r="F899" s="387">
        <f>+VLOOKUP(B899,'[1]Alimentazione CE Costi'!$H$1:$N$981,7,FALSE)</f>
        <v>827595.74000000011</v>
      </c>
      <c r="G899" s="387"/>
      <c r="H899" s="387">
        <f t="shared" si="31"/>
        <v>838125.83000000007</v>
      </c>
      <c r="I899" s="387">
        <v>838125.83000000007</v>
      </c>
      <c r="J899" s="387"/>
    </row>
    <row r="900" spans="1:10" ht="24">
      <c r="A900" s="360">
        <v>7</v>
      </c>
      <c r="B900" s="360" t="s">
        <v>3269</v>
      </c>
      <c r="C900" s="361" t="s">
        <v>3270</v>
      </c>
      <c r="D900" s="373"/>
      <c r="E900" s="387">
        <f t="shared" si="30"/>
        <v>332470.33</v>
      </c>
      <c r="F900" s="387">
        <f>+VLOOKUP(B900,'[1]Alimentazione CE Costi'!$H$1:$N$981,7,FALSE)</f>
        <v>332470.33</v>
      </c>
      <c r="G900" s="387"/>
      <c r="H900" s="387">
        <f t="shared" si="31"/>
        <v>245714.78</v>
      </c>
      <c r="I900" s="387">
        <v>245714.78</v>
      </c>
      <c r="J900" s="387"/>
    </row>
    <row r="901" spans="1:10" ht="24">
      <c r="A901" s="360">
        <v>7</v>
      </c>
      <c r="B901" s="360" t="s">
        <v>3271</v>
      </c>
      <c r="C901" s="361" t="s">
        <v>3272</v>
      </c>
      <c r="D901" s="373"/>
      <c r="E901" s="387">
        <f t="shared" si="30"/>
        <v>195107</v>
      </c>
      <c r="F901" s="387">
        <f>+VLOOKUP(B901,'[1]Alimentazione CE Costi'!$H$1:$N$981,7,FALSE)</f>
        <v>195107</v>
      </c>
      <c r="G901" s="387"/>
      <c r="H901" s="387">
        <f t="shared" si="31"/>
        <v>263413.82999999996</v>
      </c>
      <c r="I901" s="387">
        <v>263413.82999999996</v>
      </c>
      <c r="J901" s="387"/>
    </row>
    <row r="902" spans="1:10" ht="24">
      <c r="A902" s="360">
        <v>7</v>
      </c>
      <c r="B902" s="360" t="s">
        <v>3273</v>
      </c>
      <c r="C902" s="361" t="s">
        <v>3274</v>
      </c>
      <c r="D902" s="373"/>
      <c r="E902" s="387">
        <f t="shared" si="30"/>
        <v>0</v>
      </c>
      <c r="F902" s="387">
        <f>+VLOOKUP(B902,'[1]Alimentazione CE Costi'!$H$1:$N$981,7,FALSE)</f>
        <v>0</v>
      </c>
      <c r="G902" s="387"/>
      <c r="H902" s="387">
        <f t="shared" si="31"/>
        <v>0</v>
      </c>
      <c r="I902" s="387">
        <v>0</v>
      </c>
      <c r="J902" s="387"/>
    </row>
    <row r="903" spans="1:10" ht="24">
      <c r="A903" s="360">
        <v>7</v>
      </c>
      <c r="B903" s="360" t="s">
        <v>3275</v>
      </c>
      <c r="C903" s="361" t="s">
        <v>3276</v>
      </c>
      <c r="D903" s="373"/>
      <c r="E903" s="387">
        <f t="shared" si="30"/>
        <v>0</v>
      </c>
      <c r="F903" s="387">
        <f>+VLOOKUP(B903,'[1]Alimentazione CE Costi'!$H$1:$N$981,7,FALSE)</f>
        <v>0</v>
      </c>
      <c r="G903" s="387"/>
      <c r="H903" s="387">
        <f t="shared" si="31"/>
        <v>0</v>
      </c>
      <c r="I903" s="387">
        <v>0</v>
      </c>
      <c r="J903" s="387"/>
    </row>
    <row r="904" spans="1:10" ht="24">
      <c r="A904" s="360">
        <v>7</v>
      </c>
      <c r="B904" s="360" t="s">
        <v>3277</v>
      </c>
      <c r="C904" s="361" t="s">
        <v>3278</v>
      </c>
      <c r="D904" s="373"/>
      <c r="E904" s="387">
        <f t="shared" si="30"/>
        <v>0</v>
      </c>
      <c r="F904" s="387">
        <f>+VLOOKUP(B904,'[1]Alimentazione CE Costi'!$H$1:$N$981,7,FALSE)</f>
        <v>0</v>
      </c>
      <c r="G904" s="387"/>
      <c r="H904" s="387">
        <f t="shared" si="31"/>
        <v>0</v>
      </c>
      <c r="I904" s="387">
        <v>0</v>
      </c>
      <c r="J904" s="387"/>
    </row>
    <row r="905" spans="1:10" ht="24">
      <c r="A905" s="360">
        <v>7</v>
      </c>
      <c r="B905" s="360" t="s">
        <v>3279</v>
      </c>
      <c r="C905" s="361" t="s">
        <v>3280</v>
      </c>
      <c r="D905" s="373"/>
      <c r="E905" s="387">
        <f t="shared" si="30"/>
        <v>36000</v>
      </c>
      <c r="F905" s="387">
        <f>+VLOOKUP(B905,'[1]Alimentazione CE Costi'!$H$1:$N$981,7,FALSE)</f>
        <v>36000</v>
      </c>
      <c r="G905" s="387"/>
      <c r="H905" s="387">
        <f t="shared" si="31"/>
        <v>36844.35</v>
      </c>
      <c r="I905" s="387">
        <v>36844.35</v>
      </c>
      <c r="J905" s="387"/>
    </row>
    <row r="906" spans="1:10" ht="24">
      <c r="A906" s="360">
        <v>7</v>
      </c>
      <c r="B906" s="360" t="s">
        <v>3281</v>
      </c>
      <c r="C906" s="361" t="s">
        <v>3282</v>
      </c>
      <c r="D906" s="373"/>
      <c r="E906" s="387">
        <f t="shared" si="30"/>
        <v>386224.32494999998</v>
      </c>
      <c r="F906" s="387">
        <f>+VLOOKUP(B906,'[1]Alimentazione CE Costi'!$H$1:$N$981,7,FALSE)</f>
        <v>386224.32494999998</v>
      </c>
      <c r="G906" s="387"/>
      <c r="H906" s="387">
        <f t="shared" si="31"/>
        <v>365890.77</v>
      </c>
      <c r="I906" s="387">
        <v>365890.77</v>
      </c>
      <c r="J906" s="387"/>
    </row>
    <row r="907" spans="1:10" ht="25.5">
      <c r="A907" s="371">
        <v>6</v>
      </c>
      <c r="B907" s="357" t="s">
        <v>946</v>
      </c>
      <c r="C907" s="357" t="s">
        <v>1639</v>
      </c>
      <c r="D907" s="372"/>
      <c r="E907" s="384"/>
      <c r="F907" s="384"/>
      <c r="G907" s="384"/>
      <c r="H907" s="384"/>
      <c r="I907" s="384"/>
      <c r="J907" s="384"/>
    </row>
    <row r="908" spans="1:10" ht="24">
      <c r="A908" s="360">
        <v>7</v>
      </c>
      <c r="B908" s="360" t="s">
        <v>3283</v>
      </c>
      <c r="C908" s="361" t="s">
        <v>3284</v>
      </c>
      <c r="D908" s="373"/>
      <c r="E908" s="387">
        <f t="shared" si="30"/>
        <v>45925.1</v>
      </c>
      <c r="F908" s="387">
        <f>+VLOOKUP(B908,'[1]Alimentazione CE Costi'!$H$1:$N$981,7,FALSE)</f>
        <v>45925.1</v>
      </c>
      <c r="G908" s="387"/>
      <c r="H908" s="387">
        <f t="shared" si="31"/>
        <v>47667.91</v>
      </c>
      <c r="I908" s="387">
        <v>47667.91</v>
      </c>
      <c r="J908" s="387"/>
    </row>
    <row r="909" spans="1:10" ht="24">
      <c r="A909" s="360">
        <v>7</v>
      </c>
      <c r="B909" s="360" t="s">
        <v>3285</v>
      </c>
      <c r="C909" s="361" t="s">
        <v>3286</v>
      </c>
      <c r="D909" s="373"/>
      <c r="E909" s="387">
        <f t="shared" si="30"/>
        <v>4375</v>
      </c>
      <c r="F909" s="387">
        <f>+VLOOKUP(B909,'[1]Alimentazione CE Costi'!$H$1:$N$981,7,FALSE)</f>
        <v>4375</v>
      </c>
      <c r="G909" s="387"/>
      <c r="H909" s="387">
        <f t="shared" si="31"/>
        <v>5774.9900000000007</v>
      </c>
      <c r="I909" s="387">
        <v>5774.9900000000007</v>
      </c>
      <c r="J909" s="387"/>
    </row>
    <row r="910" spans="1:10" ht="24">
      <c r="A910" s="360">
        <v>7</v>
      </c>
      <c r="B910" s="360" t="s">
        <v>3287</v>
      </c>
      <c r="C910" s="361" t="s">
        <v>3288</v>
      </c>
      <c r="D910" s="373"/>
      <c r="E910" s="387">
        <f t="shared" si="30"/>
        <v>17498</v>
      </c>
      <c r="F910" s="387">
        <f>+VLOOKUP(B910,'[1]Alimentazione CE Costi'!$H$1:$N$981,7,FALSE)</f>
        <v>17498</v>
      </c>
      <c r="G910" s="387"/>
      <c r="H910" s="387">
        <f t="shared" si="31"/>
        <v>15509.650000000001</v>
      </c>
      <c r="I910" s="387">
        <v>15509.650000000001</v>
      </c>
      <c r="J910" s="387"/>
    </row>
    <row r="911" spans="1:10" ht="24">
      <c r="A911" s="360">
        <v>7</v>
      </c>
      <c r="B911" s="360" t="s">
        <v>3289</v>
      </c>
      <c r="C911" s="361" t="s">
        <v>3290</v>
      </c>
      <c r="D911" s="373"/>
      <c r="E911" s="387">
        <f t="shared" si="30"/>
        <v>0</v>
      </c>
      <c r="F911" s="387">
        <f>+VLOOKUP(B911,'[1]Alimentazione CE Costi'!$H$1:$N$981,7,FALSE)</f>
        <v>0</v>
      </c>
      <c r="G911" s="387"/>
      <c r="H911" s="387">
        <f t="shared" si="31"/>
        <v>0</v>
      </c>
      <c r="I911" s="387">
        <v>0</v>
      </c>
      <c r="J911" s="387"/>
    </row>
    <row r="912" spans="1:10" ht="24">
      <c r="A912" s="360">
        <v>7</v>
      </c>
      <c r="B912" s="360" t="s">
        <v>3291</v>
      </c>
      <c r="C912" s="361" t="s">
        <v>3292</v>
      </c>
      <c r="D912" s="373"/>
      <c r="E912" s="387">
        <f t="shared" si="30"/>
        <v>0</v>
      </c>
      <c r="F912" s="387">
        <f>+VLOOKUP(B912,'[1]Alimentazione CE Costi'!$H$1:$N$981,7,FALSE)</f>
        <v>0</v>
      </c>
      <c r="G912" s="387"/>
      <c r="H912" s="387">
        <f t="shared" si="31"/>
        <v>0</v>
      </c>
      <c r="I912" s="387">
        <v>0</v>
      </c>
      <c r="J912" s="387"/>
    </row>
    <row r="913" spans="1:10" ht="24">
      <c r="A913" s="360">
        <v>7</v>
      </c>
      <c r="B913" s="360" t="s">
        <v>3293</v>
      </c>
      <c r="C913" s="361" t="s">
        <v>3294</v>
      </c>
      <c r="D913" s="373"/>
      <c r="E913" s="387">
        <f t="shared" si="30"/>
        <v>0</v>
      </c>
      <c r="F913" s="387">
        <f>+VLOOKUP(B913,'[1]Alimentazione CE Costi'!$H$1:$N$981,7,FALSE)</f>
        <v>0</v>
      </c>
      <c r="G913" s="387"/>
      <c r="H913" s="387">
        <f t="shared" si="31"/>
        <v>0</v>
      </c>
      <c r="I913" s="387">
        <v>0</v>
      </c>
      <c r="J913" s="387"/>
    </row>
    <row r="914" spans="1:10" ht="24">
      <c r="A914" s="360">
        <v>7</v>
      </c>
      <c r="B914" s="360" t="s">
        <v>3295</v>
      </c>
      <c r="C914" s="361" t="s">
        <v>3296</v>
      </c>
      <c r="D914" s="373"/>
      <c r="E914" s="387">
        <f t="shared" si="30"/>
        <v>0</v>
      </c>
      <c r="F914" s="387"/>
      <c r="G914" s="387"/>
      <c r="H914" s="387">
        <f t="shared" si="31"/>
        <v>0</v>
      </c>
      <c r="I914" s="387"/>
      <c r="J914" s="387"/>
    </row>
    <row r="915" spans="1:10" ht="24">
      <c r="A915" s="360">
        <v>7</v>
      </c>
      <c r="B915" s="360" t="s">
        <v>3297</v>
      </c>
      <c r="C915" s="361" t="s">
        <v>3298</v>
      </c>
      <c r="D915" s="373"/>
      <c r="E915" s="387">
        <f t="shared" si="30"/>
        <v>19322.458500000001</v>
      </c>
      <c r="F915" s="387">
        <f>+VLOOKUP(B915,'[1]Alimentazione CE Costi'!$H$1:$N$981,7,FALSE)</f>
        <v>19322.458500000001</v>
      </c>
      <c r="G915" s="387"/>
      <c r="H915" s="387">
        <f t="shared" si="31"/>
        <v>20865.500000000004</v>
      </c>
      <c r="I915" s="387">
        <v>20865.500000000004</v>
      </c>
      <c r="J915" s="387"/>
    </row>
    <row r="916" spans="1:10" ht="25.5">
      <c r="A916" s="371">
        <v>6</v>
      </c>
      <c r="B916" s="357" t="s">
        <v>948</v>
      </c>
      <c r="C916" s="357" t="s">
        <v>1640</v>
      </c>
      <c r="D916" s="372"/>
      <c r="E916" s="384"/>
      <c r="F916" s="384"/>
      <c r="G916" s="384"/>
      <c r="H916" s="384"/>
      <c r="I916" s="384"/>
      <c r="J916" s="384"/>
    </row>
    <row r="917" spans="1:10">
      <c r="A917" s="360">
        <v>7</v>
      </c>
      <c r="B917" s="360" t="s">
        <v>3299</v>
      </c>
      <c r="C917" s="361" t="s">
        <v>947</v>
      </c>
      <c r="D917" s="373"/>
      <c r="E917" s="387">
        <f t="shared" si="30"/>
        <v>0</v>
      </c>
      <c r="F917" s="387"/>
      <c r="G917" s="387"/>
      <c r="H917" s="387">
        <f t="shared" si="31"/>
        <v>0</v>
      </c>
      <c r="I917" s="387"/>
      <c r="J917" s="387"/>
    </row>
    <row r="918" spans="1:10">
      <c r="A918" s="371">
        <v>5</v>
      </c>
      <c r="B918" s="357" t="s">
        <v>949</v>
      </c>
      <c r="C918" s="357" t="s">
        <v>1641</v>
      </c>
      <c r="D918" s="372"/>
      <c r="E918" s="384"/>
      <c r="F918" s="384"/>
      <c r="G918" s="384"/>
      <c r="H918" s="384"/>
      <c r="I918" s="384"/>
      <c r="J918" s="384"/>
    </row>
    <row r="919" spans="1:10" ht="25.5">
      <c r="A919" s="371">
        <v>6</v>
      </c>
      <c r="B919" s="357" t="s">
        <v>950</v>
      </c>
      <c r="C919" s="357" t="s">
        <v>1642</v>
      </c>
      <c r="D919" s="372"/>
      <c r="E919" s="384"/>
      <c r="F919" s="384"/>
      <c r="G919" s="384"/>
      <c r="H919" s="384"/>
      <c r="I919" s="384"/>
      <c r="J919" s="384"/>
    </row>
    <row r="920" spans="1:10" ht="24">
      <c r="A920" s="360">
        <v>7</v>
      </c>
      <c r="B920" s="360" t="s">
        <v>3300</v>
      </c>
      <c r="C920" s="361" t="s">
        <v>3301</v>
      </c>
      <c r="D920" s="373"/>
      <c r="E920" s="387">
        <f t="shared" si="30"/>
        <v>3417737.2600000002</v>
      </c>
      <c r="F920" s="387">
        <f>+VLOOKUP(B920,'[1]Alimentazione CE Costi'!$H$1:$N$981,7,FALSE)</f>
        <v>3417737.2600000002</v>
      </c>
      <c r="G920" s="387"/>
      <c r="H920" s="387">
        <f t="shared" si="31"/>
        <v>2778149.73</v>
      </c>
      <c r="I920" s="387">
        <v>2778149.73</v>
      </c>
      <c r="J920" s="387"/>
    </row>
    <row r="921" spans="1:10" ht="24">
      <c r="A921" s="365">
        <v>7</v>
      </c>
      <c r="B921" s="365" t="s">
        <v>3302</v>
      </c>
      <c r="C921" s="366" t="s">
        <v>3303</v>
      </c>
      <c r="D921" s="379"/>
      <c r="E921" s="390"/>
      <c r="F921" s="390"/>
      <c r="G921" s="390"/>
      <c r="H921" s="390"/>
      <c r="I921" s="390"/>
      <c r="J921" s="390"/>
    </row>
    <row r="922" spans="1:10" ht="24">
      <c r="A922" s="360">
        <v>8</v>
      </c>
      <c r="B922" s="360" t="s">
        <v>3304</v>
      </c>
      <c r="C922" s="361" t="s">
        <v>3305</v>
      </c>
      <c r="D922" s="373"/>
      <c r="E922" s="387">
        <f t="shared" si="30"/>
        <v>18019</v>
      </c>
      <c r="F922" s="387">
        <f>+VLOOKUP(B922,'[1]Alimentazione CE Costi'!$H$1:$N$981,7,FALSE)</f>
        <v>18019</v>
      </c>
      <c r="G922" s="387"/>
      <c r="H922" s="387">
        <f t="shared" si="31"/>
        <v>16370.65</v>
      </c>
      <c r="I922" s="387">
        <v>16370.65</v>
      </c>
      <c r="J922" s="387"/>
    </row>
    <row r="923" spans="1:10" ht="24">
      <c r="A923" s="360">
        <v>8</v>
      </c>
      <c r="B923" s="360" t="s">
        <v>3306</v>
      </c>
      <c r="C923" s="361" t="s">
        <v>3307</v>
      </c>
      <c r="D923" s="373"/>
      <c r="E923" s="387">
        <f t="shared" si="30"/>
        <v>0</v>
      </c>
      <c r="F923" s="387">
        <f>+VLOOKUP(B923,'[1]Alimentazione CE Costi'!$H$1:$N$981,7,FALSE)</f>
        <v>0</v>
      </c>
      <c r="G923" s="387"/>
      <c r="H923" s="387">
        <f t="shared" si="31"/>
        <v>0</v>
      </c>
      <c r="I923" s="387">
        <v>0</v>
      </c>
      <c r="J923" s="387"/>
    </row>
    <row r="924" spans="1:10">
      <c r="A924" s="360">
        <v>8</v>
      </c>
      <c r="B924" s="360" t="s">
        <v>3308</v>
      </c>
      <c r="C924" s="361" t="s">
        <v>3309</v>
      </c>
      <c r="D924" s="373"/>
      <c r="E924" s="387">
        <f t="shared" si="30"/>
        <v>538365</v>
      </c>
      <c r="F924" s="387">
        <f>+VLOOKUP(B924,'[1]Alimentazione CE Costi'!$H$1:$N$981,7,FALSE)</f>
        <v>538365</v>
      </c>
      <c r="G924" s="387"/>
      <c r="H924" s="387">
        <f t="shared" si="31"/>
        <v>480254.41</v>
      </c>
      <c r="I924" s="387">
        <v>480254.41</v>
      </c>
      <c r="J924" s="387"/>
    </row>
    <row r="925" spans="1:10" ht="24">
      <c r="A925" s="365">
        <v>7</v>
      </c>
      <c r="B925" s="365" t="s">
        <v>3310</v>
      </c>
      <c r="C925" s="366" t="s">
        <v>3311</v>
      </c>
      <c r="D925" s="379"/>
      <c r="E925" s="390"/>
      <c r="F925" s="390"/>
      <c r="G925" s="390"/>
      <c r="H925" s="390"/>
      <c r="I925" s="390"/>
      <c r="J925" s="390"/>
    </row>
    <row r="926" spans="1:10" ht="24">
      <c r="A926" s="360">
        <v>8</v>
      </c>
      <c r="B926" s="360" t="s">
        <v>3312</v>
      </c>
      <c r="C926" s="361" t="s">
        <v>3313</v>
      </c>
      <c r="D926" s="373"/>
      <c r="E926" s="387">
        <f t="shared" si="30"/>
        <v>106272</v>
      </c>
      <c r="F926" s="387">
        <f>+VLOOKUP(B926,'[1]Alimentazione CE Costi'!$H$1:$N$981,7,FALSE)</f>
        <v>106272</v>
      </c>
      <c r="G926" s="387"/>
      <c r="H926" s="387">
        <f t="shared" si="31"/>
        <v>94162.5</v>
      </c>
      <c r="I926" s="387">
        <v>94162.5</v>
      </c>
      <c r="J926" s="387"/>
    </row>
    <row r="927" spans="1:10" ht="24">
      <c r="A927" s="360">
        <v>8</v>
      </c>
      <c r="B927" s="360" t="s">
        <v>3314</v>
      </c>
      <c r="C927" s="361" t="s">
        <v>3315</v>
      </c>
      <c r="D927" s="373"/>
      <c r="E927" s="387">
        <f t="shared" si="30"/>
        <v>105703</v>
      </c>
      <c r="F927" s="387">
        <f>+VLOOKUP(B927,'[1]Alimentazione CE Costi'!$H$1:$N$981,7,FALSE)</f>
        <v>105703</v>
      </c>
      <c r="G927" s="387"/>
      <c r="H927" s="387">
        <f t="shared" si="31"/>
        <v>105973.8</v>
      </c>
      <c r="I927" s="387">
        <v>105973.8</v>
      </c>
      <c r="J927" s="387"/>
    </row>
    <row r="928" spans="1:10" ht="24">
      <c r="A928" s="360">
        <v>8</v>
      </c>
      <c r="B928" s="360" t="s">
        <v>3316</v>
      </c>
      <c r="C928" s="361" t="s">
        <v>3317</v>
      </c>
      <c r="D928" s="373"/>
      <c r="E928" s="387">
        <f t="shared" si="30"/>
        <v>54892</v>
      </c>
      <c r="F928" s="387">
        <f>+VLOOKUP(B928,'[1]Alimentazione CE Costi'!$H$1:$N$981,7,FALSE)</f>
        <v>54892</v>
      </c>
      <c r="G928" s="387"/>
      <c r="H928" s="387">
        <f t="shared" si="31"/>
        <v>51040</v>
      </c>
      <c r="I928" s="387">
        <v>51040</v>
      </c>
      <c r="J928" s="387"/>
    </row>
    <row r="929" spans="1:10" ht="24">
      <c r="A929" s="360">
        <v>7</v>
      </c>
      <c r="B929" s="360" t="s">
        <v>3318</v>
      </c>
      <c r="C929" s="361" t="s">
        <v>3319</v>
      </c>
      <c r="D929" s="373"/>
      <c r="E929" s="387">
        <f t="shared" si="30"/>
        <v>0</v>
      </c>
      <c r="F929" s="387">
        <f>+VLOOKUP(B929,'[1]Alimentazione CE Costi'!$H$1:$N$981,7,FALSE)</f>
        <v>0</v>
      </c>
      <c r="G929" s="387"/>
      <c r="H929" s="387">
        <f t="shared" si="31"/>
        <v>0</v>
      </c>
      <c r="I929" s="387">
        <v>0</v>
      </c>
      <c r="J929" s="387"/>
    </row>
    <row r="930" spans="1:10" ht="24">
      <c r="A930" s="360">
        <v>7</v>
      </c>
      <c r="B930" s="360" t="s">
        <v>3320</v>
      </c>
      <c r="C930" s="361" t="s">
        <v>3321</v>
      </c>
      <c r="D930" s="373"/>
      <c r="E930" s="387">
        <f t="shared" si="30"/>
        <v>0</v>
      </c>
      <c r="F930" s="387">
        <f>+VLOOKUP(B930,'[1]Alimentazione CE Costi'!$H$1:$N$981,7,FALSE)</f>
        <v>0</v>
      </c>
      <c r="G930" s="387"/>
      <c r="H930" s="387">
        <f t="shared" si="31"/>
        <v>0</v>
      </c>
      <c r="I930" s="387">
        <v>0</v>
      </c>
      <c r="J930" s="387"/>
    </row>
    <row r="931" spans="1:10" ht="24">
      <c r="A931" s="360">
        <v>7</v>
      </c>
      <c r="B931" s="360" t="s">
        <v>3322</v>
      </c>
      <c r="C931" s="361" t="s">
        <v>3323</v>
      </c>
      <c r="D931" s="373"/>
      <c r="E931" s="387">
        <f t="shared" si="30"/>
        <v>1500</v>
      </c>
      <c r="F931" s="387">
        <f>+VLOOKUP(B931,'[1]Alimentazione CE Costi'!$H$1:$N$981,7,FALSE)</f>
        <v>1500</v>
      </c>
      <c r="G931" s="387"/>
      <c r="H931" s="387">
        <f t="shared" si="31"/>
        <v>4939.3700000000008</v>
      </c>
      <c r="I931" s="387">
        <v>4939.3700000000008</v>
      </c>
      <c r="J931" s="387"/>
    </row>
    <row r="932" spans="1:10" ht="24">
      <c r="A932" s="360">
        <v>7</v>
      </c>
      <c r="B932" s="360" t="s">
        <v>3324</v>
      </c>
      <c r="C932" s="361" t="s">
        <v>3325</v>
      </c>
      <c r="D932" s="373"/>
      <c r="E932" s="387">
        <f t="shared" si="30"/>
        <v>1208681.6540999999</v>
      </c>
      <c r="F932" s="387">
        <f>+VLOOKUP(B932,'[1]Alimentazione CE Costi'!$H$1:$N$981,7,FALSE)</f>
        <v>1208681.6540999999</v>
      </c>
      <c r="G932" s="387"/>
      <c r="H932" s="387">
        <f t="shared" si="31"/>
        <v>905273.2899999998</v>
      </c>
      <c r="I932" s="387">
        <v>905273.2899999998</v>
      </c>
      <c r="J932" s="387"/>
    </row>
    <row r="933" spans="1:10" ht="25.5">
      <c r="A933" s="371">
        <v>6</v>
      </c>
      <c r="B933" s="357" t="s">
        <v>951</v>
      </c>
      <c r="C933" s="357" t="s">
        <v>1643</v>
      </c>
      <c r="D933" s="372"/>
      <c r="E933" s="384"/>
      <c r="F933" s="384"/>
      <c r="G933" s="384"/>
      <c r="H933" s="384"/>
      <c r="I933" s="384"/>
      <c r="J933" s="384"/>
    </row>
    <row r="934" spans="1:10" ht="24">
      <c r="A934" s="360">
        <v>7</v>
      </c>
      <c r="B934" s="360" t="s">
        <v>3326</v>
      </c>
      <c r="C934" s="361" t="s">
        <v>3327</v>
      </c>
      <c r="D934" s="373"/>
      <c r="E934" s="387">
        <f t="shared" si="30"/>
        <v>22722.57</v>
      </c>
      <c r="F934" s="387">
        <f>+VLOOKUP(B934,'[1]Alimentazione CE Costi'!$H$1:$N$981,7,FALSE)</f>
        <v>22722.57</v>
      </c>
      <c r="G934" s="387"/>
      <c r="H934" s="387">
        <f t="shared" si="31"/>
        <v>280381.68</v>
      </c>
      <c r="I934" s="387">
        <v>280381.68</v>
      </c>
      <c r="J934" s="387"/>
    </row>
    <row r="935" spans="1:10" ht="24">
      <c r="A935" s="365">
        <v>7</v>
      </c>
      <c r="B935" s="365" t="s">
        <v>3328</v>
      </c>
      <c r="C935" s="366" t="s">
        <v>3329</v>
      </c>
      <c r="D935" s="379"/>
      <c r="E935" s="390"/>
      <c r="F935" s="390"/>
      <c r="G935" s="390"/>
      <c r="H935" s="390"/>
      <c r="I935" s="390"/>
      <c r="J935" s="390"/>
    </row>
    <row r="936" spans="1:10" ht="24">
      <c r="A936" s="360">
        <v>8</v>
      </c>
      <c r="B936" s="360" t="s">
        <v>3330</v>
      </c>
      <c r="C936" s="361" t="s">
        <v>3331</v>
      </c>
      <c r="D936" s="373"/>
      <c r="E936" s="387">
        <f t="shared" si="30"/>
        <v>0</v>
      </c>
      <c r="F936" s="387">
        <f>+VLOOKUP(B936,'[1]Alimentazione CE Costi'!$H$1:$N$981,7,FALSE)</f>
        <v>0</v>
      </c>
      <c r="G936" s="387"/>
      <c r="H936" s="387">
        <f t="shared" si="31"/>
        <v>1001.08</v>
      </c>
      <c r="I936" s="387">
        <v>1001.08</v>
      </c>
      <c r="J936" s="387"/>
    </row>
    <row r="937" spans="1:10" ht="24">
      <c r="A937" s="360">
        <v>8</v>
      </c>
      <c r="B937" s="360" t="s">
        <v>3332</v>
      </c>
      <c r="C937" s="361" t="s">
        <v>3333</v>
      </c>
      <c r="D937" s="373"/>
      <c r="E937" s="387">
        <f t="shared" si="30"/>
        <v>0</v>
      </c>
      <c r="F937" s="387">
        <f>+VLOOKUP(B937,'[1]Alimentazione CE Costi'!$H$1:$N$981,7,FALSE)</f>
        <v>0</v>
      </c>
      <c r="G937" s="387"/>
      <c r="H937" s="387">
        <f t="shared" si="31"/>
        <v>0</v>
      </c>
      <c r="I937" s="387">
        <v>0</v>
      </c>
      <c r="J937" s="387"/>
    </row>
    <row r="938" spans="1:10">
      <c r="A938" s="360">
        <v>8</v>
      </c>
      <c r="B938" s="360" t="s">
        <v>3334</v>
      </c>
      <c r="C938" s="361" t="s">
        <v>3335</v>
      </c>
      <c r="D938" s="373"/>
      <c r="E938" s="387">
        <f t="shared" si="30"/>
        <v>6409</v>
      </c>
      <c r="F938" s="387">
        <f>+VLOOKUP(B938,'[1]Alimentazione CE Costi'!$H$1:$N$981,7,FALSE)</f>
        <v>6409</v>
      </c>
      <c r="G938" s="387"/>
      <c r="H938" s="387">
        <f t="shared" si="31"/>
        <v>18528.330000000002</v>
      </c>
      <c r="I938" s="387">
        <v>18528.330000000002</v>
      </c>
      <c r="J938" s="387"/>
    </row>
    <row r="939" spans="1:10" ht="24">
      <c r="A939" s="365">
        <v>7</v>
      </c>
      <c r="B939" s="365" t="s">
        <v>3336</v>
      </c>
      <c r="C939" s="366" t="s">
        <v>3337</v>
      </c>
      <c r="D939" s="379"/>
      <c r="E939" s="390"/>
      <c r="F939" s="390"/>
      <c r="G939" s="390"/>
      <c r="H939" s="390"/>
      <c r="I939" s="390"/>
      <c r="J939" s="390"/>
    </row>
    <row r="940" spans="1:10" ht="24">
      <c r="A940" s="360">
        <v>8</v>
      </c>
      <c r="B940" s="360" t="s">
        <v>3338</v>
      </c>
      <c r="C940" s="361" t="s">
        <v>3339</v>
      </c>
      <c r="D940" s="373"/>
      <c r="E940" s="387">
        <f t="shared" si="30"/>
        <v>0</v>
      </c>
      <c r="F940" s="387">
        <f>+VLOOKUP(B940,'[1]Alimentazione CE Costi'!$H$1:$N$981,7,FALSE)</f>
        <v>0</v>
      </c>
      <c r="G940" s="387"/>
      <c r="H940" s="387">
        <f t="shared" si="31"/>
        <v>3645</v>
      </c>
      <c r="I940" s="387">
        <v>3645</v>
      </c>
      <c r="J940" s="387"/>
    </row>
    <row r="941" spans="1:10" ht="24">
      <c r="A941" s="360">
        <v>8</v>
      </c>
      <c r="B941" s="360" t="s">
        <v>3340</v>
      </c>
      <c r="C941" s="361" t="s">
        <v>3341</v>
      </c>
      <c r="D941" s="373"/>
      <c r="E941" s="387">
        <f t="shared" si="30"/>
        <v>0</v>
      </c>
      <c r="F941" s="387">
        <f>+VLOOKUP(B941,'[1]Alimentazione CE Costi'!$H$1:$N$981,7,FALSE)</f>
        <v>0</v>
      </c>
      <c r="G941" s="387"/>
      <c r="H941" s="387">
        <f t="shared" si="31"/>
        <v>0</v>
      </c>
      <c r="I941" s="387">
        <v>0</v>
      </c>
      <c r="J941" s="387"/>
    </row>
    <row r="942" spans="1:10" ht="24">
      <c r="A942" s="360">
        <v>8</v>
      </c>
      <c r="B942" s="360" t="s">
        <v>3342</v>
      </c>
      <c r="C942" s="361" t="s">
        <v>3343</v>
      </c>
      <c r="D942" s="373"/>
      <c r="E942" s="387">
        <f t="shared" si="30"/>
        <v>2800</v>
      </c>
      <c r="F942" s="387">
        <f>+VLOOKUP(B942,'[1]Alimentazione CE Costi'!$H$1:$N$981,7,FALSE)</f>
        <v>2800</v>
      </c>
      <c r="G942" s="387"/>
      <c r="H942" s="387">
        <f t="shared" si="31"/>
        <v>12400</v>
      </c>
      <c r="I942" s="387">
        <v>12400</v>
      </c>
      <c r="J942" s="387"/>
    </row>
    <row r="943" spans="1:10" ht="24">
      <c r="A943" s="360">
        <v>7</v>
      </c>
      <c r="B943" s="360" t="s">
        <v>3344</v>
      </c>
      <c r="C943" s="361" t="s">
        <v>3345</v>
      </c>
      <c r="D943" s="373"/>
      <c r="E943" s="387">
        <f t="shared" si="30"/>
        <v>0</v>
      </c>
      <c r="F943" s="387">
        <f>+VLOOKUP(B943,'[1]Alimentazione CE Costi'!$H$1:$N$981,7,FALSE)</f>
        <v>0</v>
      </c>
      <c r="G943" s="387"/>
      <c r="H943" s="387">
        <f t="shared" si="31"/>
        <v>0</v>
      </c>
      <c r="I943" s="387">
        <v>0</v>
      </c>
      <c r="J943" s="387"/>
    </row>
    <row r="944" spans="1:10" ht="24">
      <c r="A944" s="360">
        <v>7</v>
      </c>
      <c r="B944" s="360" t="s">
        <v>3346</v>
      </c>
      <c r="C944" s="361" t="s">
        <v>3347</v>
      </c>
      <c r="D944" s="373"/>
      <c r="E944" s="387">
        <f t="shared" si="30"/>
        <v>0</v>
      </c>
      <c r="F944" s="387">
        <f>+VLOOKUP(B944,'[1]Alimentazione CE Costi'!$H$1:$N$981,7,FALSE)</f>
        <v>0</v>
      </c>
      <c r="G944" s="387"/>
      <c r="H944" s="387">
        <f t="shared" si="31"/>
        <v>0</v>
      </c>
      <c r="I944" s="387">
        <v>0</v>
      </c>
      <c r="J944" s="387"/>
    </row>
    <row r="945" spans="1:10" ht="24">
      <c r="A945" s="360">
        <v>7</v>
      </c>
      <c r="B945" s="360" t="s">
        <v>3348</v>
      </c>
      <c r="C945" s="361" t="s">
        <v>3349</v>
      </c>
      <c r="D945" s="373"/>
      <c r="E945" s="387">
        <f t="shared" si="30"/>
        <v>0</v>
      </c>
      <c r="F945" s="387">
        <f>+VLOOKUP(B945,'[1]Alimentazione CE Costi'!$H$1:$N$981,7,FALSE)</f>
        <v>0</v>
      </c>
      <c r="G945" s="387"/>
      <c r="H945" s="387">
        <f t="shared" si="31"/>
        <v>3436.82</v>
      </c>
      <c r="I945" s="387">
        <v>3436.82</v>
      </c>
      <c r="J945" s="387"/>
    </row>
    <row r="946" spans="1:10" ht="24">
      <c r="A946" s="360">
        <v>7</v>
      </c>
      <c r="B946" s="360" t="s">
        <v>3350</v>
      </c>
      <c r="C946" s="361" t="s">
        <v>3351</v>
      </c>
      <c r="D946" s="373"/>
      <c r="E946" s="387">
        <f t="shared" si="30"/>
        <v>9100.4974499999989</v>
      </c>
      <c r="F946" s="387">
        <f>+VLOOKUP(B946,'[1]Alimentazione CE Costi'!$H$1:$N$981,7,FALSE)</f>
        <v>9100.4974499999989</v>
      </c>
      <c r="G946" s="387"/>
      <c r="H946" s="387">
        <f t="shared" si="31"/>
        <v>91728.61</v>
      </c>
      <c r="I946" s="387">
        <v>91728.61</v>
      </c>
      <c r="J946" s="387"/>
    </row>
    <row r="947" spans="1:10" ht="25.5">
      <c r="A947" s="371">
        <v>6</v>
      </c>
      <c r="B947" s="357" t="s">
        <v>953</v>
      </c>
      <c r="C947" s="357" t="s">
        <v>1644</v>
      </c>
      <c r="D947" s="372"/>
      <c r="E947" s="384"/>
      <c r="F947" s="384"/>
      <c r="G947" s="384"/>
      <c r="H947" s="384"/>
      <c r="I947" s="384"/>
      <c r="J947" s="384"/>
    </row>
    <row r="948" spans="1:10">
      <c r="A948" s="360">
        <v>7</v>
      </c>
      <c r="B948" s="360" t="s">
        <v>3352</v>
      </c>
      <c r="C948" s="361" t="s">
        <v>952</v>
      </c>
      <c r="D948" s="373"/>
      <c r="E948" s="387">
        <f t="shared" si="30"/>
        <v>0</v>
      </c>
      <c r="F948" s="387">
        <f>+VLOOKUP(B948,'[1]Alimentazione CE Costi'!$H$1:$N$981,7,FALSE)</f>
        <v>0</v>
      </c>
      <c r="G948" s="387"/>
      <c r="H948" s="387">
        <f t="shared" si="31"/>
        <v>0</v>
      </c>
      <c r="I948" s="387">
        <v>0</v>
      </c>
      <c r="J948" s="387"/>
    </row>
    <row r="949" spans="1:10">
      <c r="A949" s="371" t="s">
        <v>1965</v>
      </c>
      <c r="B949" s="357" t="s">
        <v>954</v>
      </c>
      <c r="C949" s="357" t="s">
        <v>3353</v>
      </c>
      <c r="D949" s="372"/>
      <c r="E949" s="384"/>
      <c r="F949" s="384"/>
      <c r="G949" s="384"/>
      <c r="H949" s="384"/>
      <c r="I949" s="384"/>
      <c r="J949" s="384"/>
    </row>
    <row r="950" spans="1:10">
      <c r="A950" s="371" t="s">
        <v>1967</v>
      </c>
      <c r="B950" s="357" t="s">
        <v>955</v>
      </c>
      <c r="C950" s="357" t="s">
        <v>3354</v>
      </c>
      <c r="D950" s="372"/>
      <c r="E950" s="384"/>
      <c r="F950" s="384"/>
      <c r="G950" s="384"/>
      <c r="H950" s="384"/>
      <c r="I950" s="384"/>
      <c r="J950" s="384"/>
    </row>
    <row r="951" spans="1:10">
      <c r="A951" s="360">
        <v>5</v>
      </c>
      <c r="B951" s="360" t="s">
        <v>3355</v>
      </c>
      <c r="C951" s="361" t="s">
        <v>956</v>
      </c>
      <c r="D951" s="373"/>
      <c r="E951" s="387">
        <f t="shared" si="30"/>
        <v>3000</v>
      </c>
      <c r="F951" s="387">
        <f>+VLOOKUP(B951,'[1]Alimentazione CE Costi'!$H$1:$N$981,7,FALSE)</f>
        <v>3000</v>
      </c>
      <c r="G951" s="387"/>
      <c r="H951" s="387">
        <f t="shared" si="31"/>
        <v>3049</v>
      </c>
      <c r="I951" s="387">
        <v>3049</v>
      </c>
      <c r="J951" s="387"/>
    </row>
    <row r="952" spans="1:10">
      <c r="A952" s="360">
        <v>5</v>
      </c>
      <c r="B952" s="360" t="s">
        <v>3356</v>
      </c>
      <c r="C952" s="361" t="s">
        <v>957</v>
      </c>
      <c r="D952" s="373"/>
      <c r="E952" s="387">
        <f t="shared" si="30"/>
        <v>30000</v>
      </c>
      <c r="F952" s="387">
        <f>+VLOOKUP(B952,'[1]Alimentazione CE Costi'!$H$1:$N$981,7,FALSE)</f>
        <v>30000</v>
      </c>
      <c r="G952" s="387"/>
      <c r="H952" s="387">
        <f t="shared" si="31"/>
        <v>32097.98</v>
      </c>
      <c r="I952" s="387">
        <v>32097.98</v>
      </c>
      <c r="J952" s="387"/>
    </row>
    <row r="953" spans="1:10">
      <c r="A953" s="360">
        <v>5</v>
      </c>
      <c r="B953" s="360" t="s">
        <v>3357</v>
      </c>
      <c r="C953" s="361" t="s">
        <v>958</v>
      </c>
      <c r="D953" s="373"/>
      <c r="E953" s="387">
        <f t="shared" si="30"/>
        <v>0</v>
      </c>
      <c r="F953" s="387">
        <f>+VLOOKUP(B953,'[1]Alimentazione CE Costi'!$H$1:$N$981,7,FALSE)</f>
        <v>0</v>
      </c>
      <c r="G953" s="387"/>
      <c r="H953" s="387">
        <f t="shared" si="31"/>
        <v>0</v>
      </c>
      <c r="I953" s="387">
        <v>0</v>
      </c>
      <c r="J953" s="387"/>
    </row>
    <row r="954" spans="1:10">
      <c r="A954" s="360">
        <v>5</v>
      </c>
      <c r="B954" s="360" t="s">
        <v>3358</v>
      </c>
      <c r="C954" s="361" t="s">
        <v>959</v>
      </c>
      <c r="D954" s="373"/>
      <c r="E954" s="387">
        <f t="shared" ref="E954:E1017" si="32">+F954+G954</f>
        <v>15000</v>
      </c>
      <c r="F954" s="387">
        <f>+VLOOKUP(B954,'[1]Alimentazione CE Costi'!$H$1:$N$981,7,FALSE)</f>
        <v>15000</v>
      </c>
      <c r="G954" s="387"/>
      <c r="H954" s="387">
        <f t="shared" ref="H954:H1017" si="33">+I954+J954</f>
        <v>16413.900000000001</v>
      </c>
      <c r="I954" s="387">
        <v>16413.900000000001</v>
      </c>
      <c r="J954" s="387"/>
    </row>
    <row r="955" spans="1:10">
      <c r="A955" s="360">
        <v>5</v>
      </c>
      <c r="B955" s="360" t="s">
        <v>3359</v>
      </c>
      <c r="C955" s="361" t="s">
        <v>960</v>
      </c>
      <c r="D955" s="373"/>
      <c r="E955" s="387">
        <f t="shared" si="32"/>
        <v>0</v>
      </c>
      <c r="F955" s="387">
        <f>+VLOOKUP(B955,'[1]Alimentazione CE Costi'!$H$1:$N$981,7,FALSE)</f>
        <v>0</v>
      </c>
      <c r="G955" s="387"/>
      <c r="H955" s="387">
        <f t="shared" si="33"/>
        <v>871.51</v>
      </c>
      <c r="I955" s="387">
        <v>871.51</v>
      </c>
      <c r="J955" s="387"/>
    </row>
    <row r="956" spans="1:10">
      <c r="A956" s="360">
        <v>5</v>
      </c>
      <c r="B956" s="360" t="s">
        <v>3360</v>
      </c>
      <c r="C956" s="361" t="s">
        <v>961</v>
      </c>
      <c r="D956" s="373"/>
      <c r="E956" s="387">
        <f t="shared" si="32"/>
        <v>0</v>
      </c>
      <c r="F956" s="387">
        <f>+VLOOKUP(B956,'[1]Alimentazione CE Costi'!$H$1:$N$981,7,FALSE)</f>
        <v>0</v>
      </c>
      <c r="G956" s="387"/>
      <c r="H956" s="387">
        <f t="shared" si="33"/>
        <v>0</v>
      </c>
      <c r="I956" s="387">
        <v>0</v>
      </c>
      <c r="J956" s="387"/>
    </row>
    <row r="957" spans="1:10">
      <c r="A957" s="360">
        <v>5</v>
      </c>
      <c r="B957" s="360" t="s">
        <v>3361</v>
      </c>
      <c r="C957" s="361" t="s">
        <v>962</v>
      </c>
      <c r="D957" s="373"/>
      <c r="E957" s="387">
        <f t="shared" si="32"/>
        <v>1000</v>
      </c>
      <c r="F957" s="387">
        <f>+VLOOKUP(B957,'[1]Alimentazione CE Costi'!$H$1:$N$981,7,FALSE)</f>
        <v>1000</v>
      </c>
      <c r="G957" s="387"/>
      <c r="H957" s="387">
        <f t="shared" si="33"/>
        <v>1220.4000000000001</v>
      </c>
      <c r="I957" s="387">
        <v>1220.4000000000001</v>
      </c>
      <c r="J957" s="387"/>
    </row>
    <row r="958" spans="1:10">
      <c r="A958" s="371" t="s">
        <v>1967</v>
      </c>
      <c r="B958" s="357" t="s">
        <v>964</v>
      </c>
      <c r="C958" s="357" t="s">
        <v>3362</v>
      </c>
      <c r="D958" s="372"/>
      <c r="E958" s="384"/>
      <c r="F958" s="384"/>
      <c r="G958" s="384"/>
      <c r="H958" s="384"/>
      <c r="I958" s="384"/>
      <c r="J958" s="384"/>
    </row>
    <row r="959" spans="1:10">
      <c r="A959" s="360" t="s">
        <v>1969</v>
      </c>
      <c r="B959" s="360" t="s">
        <v>3363</v>
      </c>
      <c r="C959" s="361" t="s">
        <v>963</v>
      </c>
      <c r="D959" s="373"/>
      <c r="E959" s="387">
        <f t="shared" si="32"/>
        <v>0</v>
      </c>
      <c r="F959" s="387">
        <f>+VLOOKUP(B959,'[1]Alimentazione CE Costi'!$H$1:$N$981,7,FALSE)</f>
        <v>0</v>
      </c>
      <c r="G959" s="387"/>
      <c r="H959" s="387">
        <f t="shared" si="33"/>
        <v>0</v>
      </c>
      <c r="I959" s="387">
        <v>0</v>
      </c>
      <c r="J959" s="387"/>
    </row>
    <row r="960" spans="1:10">
      <c r="A960" s="371" t="s">
        <v>1967</v>
      </c>
      <c r="B960" s="357" t="s">
        <v>966</v>
      </c>
      <c r="C960" s="357" t="s">
        <v>1648</v>
      </c>
      <c r="D960" s="372"/>
      <c r="E960" s="384"/>
      <c r="F960" s="384"/>
      <c r="G960" s="384"/>
      <c r="H960" s="384"/>
      <c r="I960" s="384"/>
      <c r="J960" s="384"/>
    </row>
    <row r="961" spans="1:11" ht="25.5">
      <c r="A961" s="371" t="s">
        <v>1969</v>
      </c>
      <c r="B961" s="357" t="s">
        <v>967</v>
      </c>
      <c r="C961" s="357" t="s">
        <v>3364</v>
      </c>
      <c r="D961" s="372"/>
      <c r="E961" s="384"/>
      <c r="F961" s="384"/>
      <c r="G961" s="384"/>
      <c r="H961" s="384"/>
      <c r="I961" s="384"/>
      <c r="J961" s="384"/>
    </row>
    <row r="962" spans="1:11">
      <c r="A962" s="380">
        <v>6</v>
      </c>
      <c r="B962" s="365" t="s">
        <v>3365</v>
      </c>
      <c r="C962" s="366" t="s">
        <v>968</v>
      </c>
      <c r="D962" s="378"/>
      <c r="E962" s="389"/>
      <c r="F962" s="389"/>
      <c r="G962" s="389"/>
      <c r="H962" s="389"/>
      <c r="I962" s="389"/>
      <c r="J962" s="389"/>
    </row>
    <row r="963" spans="1:11">
      <c r="A963" s="360">
        <v>7</v>
      </c>
      <c r="B963" s="360" t="s">
        <v>3366</v>
      </c>
      <c r="C963" s="361" t="s">
        <v>3367</v>
      </c>
      <c r="D963" s="373"/>
      <c r="E963" s="387">
        <f t="shared" si="32"/>
        <v>483403.57000000007</v>
      </c>
      <c r="F963" s="387">
        <f>+VLOOKUP(B963,'[1]Alimentazione CE Costi'!$H$1:$N$981,7,FALSE)</f>
        <v>483403.57000000007</v>
      </c>
      <c r="G963" s="387"/>
      <c r="H963" s="387">
        <f t="shared" si="33"/>
        <v>539476.34000000008</v>
      </c>
      <c r="I963" s="387">
        <v>539476.34000000008</v>
      </c>
      <c r="J963" s="387"/>
    </row>
    <row r="964" spans="1:11">
      <c r="A964" s="360">
        <v>7</v>
      </c>
      <c r="B964" s="360" t="s">
        <v>3368</v>
      </c>
      <c r="C964" s="361" t="s">
        <v>3369</v>
      </c>
      <c r="D964" s="373"/>
      <c r="E964" s="387">
        <f t="shared" si="32"/>
        <v>126651.73000000001</v>
      </c>
      <c r="F964" s="387">
        <f>+VLOOKUP(B964,'[1]Alimentazione CE Costi'!$H$1:$N$981,7,FALSE)</f>
        <v>126651.73000000001</v>
      </c>
      <c r="G964" s="387"/>
      <c r="H964" s="387">
        <f t="shared" si="33"/>
        <v>135623.37</v>
      </c>
      <c r="I964" s="387">
        <v>135623.37</v>
      </c>
      <c r="J964" s="387"/>
    </row>
    <row r="965" spans="1:11">
      <c r="A965" s="360">
        <v>7</v>
      </c>
      <c r="B965" s="360" t="s">
        <v>3370</v>
      </c>
      <c r="C965" s="361" t="s">
        <v>969</v>
      </c>
      <c r="D965" s="373"/>
      <c r="E965" s="387">
        <f t="shared" si="32"/>
        <v>0</v>
      </c>
      <c r="F965" s="387">
        <f>+VLOOKUP(B965,'[1]Alimentazione CE Costi'!$H$1:$N$981,7,FALSE)</f>
        <v>0</v>
      </c>
      <c r="G965" s="387"/>
      <c r="H965" s="387">
        <f t="shared" si="33"/>
        <v>4872.63</v>
      </c>
      <c r="I965" s="387">
        <v>4872.63</v>
      </c>
      <c r="J965" s="387"/>
    </row>
    <row r="966" spans="1:11">
      <c r="A966" s="380">
        <v>6</v>
      </c>
      <c r="B966" s="365" t="s">
        <v>3371</v>
      </c>
      <c r="C966" s="366" t="s">
        <v>970</v>
      </c>
      <c r="D966" s="378"/>
      <c r="E966" s="389"/>
      <c r="F966" s="389"/>
      <c r="G966" s="389"/>
      <c r="H966" s="389"/>
      <c r="I966" s="389"/>
      <c r="J966" s="389"/>
    </row>
    <row r="967" spans="1:11">
      <c r="A967" s="360">
        <v>7</v>
      </c>
      <c r="B967" s="360" t="s">
        <v>3372</v>
      </c>
      <c r="C967" s="361" t="s">
        <v>3373</v>
      </c>
      <c r="D967" s="373"/>
      <c r="E967" s="387">
        <f t="shared" si="32"/>
        <v>58742.060000000005</v>
      </c>
      <c r="F967" s="387">
        <f>+VLOOKUP(B967,'[1]Alimentazione CE Costi'!$H$1:$N$981,7,FALSE)</f>
        <v>58742.060000000005</v>
      </c>
      <c r="G967" s="387"/>
      <c r="H967" s="387">
        <f t="shared" si="33"/>
        <v>58742.060000000005</v>
      </c>
      <c r="I967" s="387">
        <v>58742.060000000005</v>
      </c>
      <c r="J967" s="387"/>
    </row>
    <row r="968" spans="1:11">
      <c r="A968" s="360">
        <v>7</v>
      </c>
      <c r="B968" s="360" t="s">
        <v>3374</v>
      </c>
      <c r="C968" s="361" t="s">
        <v>3375</v>
      </c>
      <c r="D968" s="373"/>
      <c r="E968" s="387">
        <f t="shared" si="32"/>
        <v>0</v>
      </c>
      <c r="F968" s="387">
        <f>+VLOOKUP(B968,'[1]Alimentazione CE Costi'!$H$1:$N$981,7,FALSE)</f>
        <v>0</v>
      </c>
      <c r="G968" s="387"/>
      <c r="H968" s="387">
        <f t="shared" si="33"/>
        <v>0</v>
      </c>
      <c r="I968" s="387">
        <v>0</v>
      </c>
      <c r="J968" s="387"/>
    </row>
    <row r="969" spans="1:11">
      <c r="A969" s="360">
        <v>7</v>
      </c>
      <c r="B969" s="360" t="s">
        <v>3376</v>
      </c>
      <c r="C969" s="361" t="s">
        <v>971</v>
      </c>
      <c r="D969" s="373"/>
      <c r="E969" s="387">
        <f t="shared" si="32"/>
        <v>2000</v>
      </c>
      <c r="F969" s="387">
        <f>+VLOOKUP(B969,'[1]Alimentazione CE Costi'!$H$1:$N$981,7,FALSE)</f>
        <v>2000</v>
      </c>
      <c r="G969" s="387"/>
      <c r="H969" s="387">
        <f t="shared" si="33"/>
        <v>2000</v>
      </c>
      <c r="I969" s="387">
        <v>2000</v>
      </c>
      <c r="J969" s="387"/>
    </row>
    <row r="970" spans="1:11">
      <c r="A970" s="380">
        <v>6</v>
      </c>
      <c r="B970" s="365" t="s">
        <v>3377</v>
      </c>
      <c r="C970" s="366" t="s">
        <v>972</v>
      </c>
      <c r="D970" s="378"/>
      <c r="E970" s="389"/>
      <c r="F970" s="389"/>
      <c r="G970" s="389"/>
      <c r="H970" s="389"/>
      <c r="I970" s="389"/>
      <c r="J970" s="389"/>
    </row>
    <row r="971" spans="1:11">
      <c r="A971" s="360">
        <v>7</v>
      </c>
      <c r="B971" s="360" t="s">
        <v>3378</v>
      </c>
      <c r="C971" s="361" t="s">
        <v>3379</v>
      </c>
      <c r="D971" s="373"/>
      <c r="E971" s="387">
        <f t="shared" si="32"/>
        <v>15600</v>
      </c>
      <c r="F971" s="387">
        <f>+VLOOKUP(B971,'[1]Alimentazione CE Costi'!$H$1:$N$981,7,FALSE)</f>
        <v>15600</v>
      </c>
      <c r="G971" s="387"/>
      <c r="H971" s="387">
        <f t="shared" si="33"/>
        <v>15600</v>
      </c>
      <c r="I971" s="387">
        <v>15600</v>
      </c>
      <c r="J971" s="387"/>
    </row>
    <row r="972" spans="1:11">
      <c r="A972" s="360">
        <v>7</v>
      </c>
      <c r="B972" s="360" t="s">
        <v>3380</v>
      </c>
      <c r="C972" s="361" t="s">
        <v>3381</v>
      </c>
      <c r="D972" s="373"/>
      <c r="E972" s="387">
        <f t="shared" si="32"/>
        <v>0</v>
      </c>
      <c r="F972" s="387">
        <f>+VLOOKUP(B972,'[1]Alimentazione CE Costi'!$H$1:$N$981,7,FALSE)</f>
        <v>0</v>
      </c>
      <c r="G972" s="387"/>
      <c r="H972" s="387">
        <f t="shared" si="33"/>
        <v>1346.31</v>
      </c>
      <c r="I972" s="387">
        <v>1346.31</v>
      </c>
      <c r="J972" s="387"/>
    </row>
    <row r="973" spans="1:11">
      <c r="A973" s="360">
        <v>7</v>
      </c>
      <c r="B973" s="360" t="s">
        <v>3382</v>
      </c>
      <c r="C973" s="361" t="s">
        <v>973</v>
      </c>
      <c r="D973" s="373"/>
      <c r="E973" s="387">
        <f t="shared" si="32"/>
        <v>0</v>
      </c>
      <c r="F973" s="387">
        <f>+VLOOKUP(B973,'[1]Alimentazione CE Costi'!$H$1:$N$981,7,FALSE)</f>
        <v>0</v>
      </c>
      <c r="G973" s="387"/>
      <c r="H973" s="387">
        <f t="shared" si="33"/>
        <v>0</v>
      </c>
      <c r="I973" s="387">
        <v>0</v>
      </c>
      <c r="J973" s="387"/>
    </row>
    <row r="974" spans="1:11">
      <c r="A974" s="371" t="s">
        <v>1969</v>
      </c>
      <c r="B974" s="357" t="s">
        <v>974</v>
      </c>
      <c r="C974" s="357" t="s">
        <v>3383</v>
      </c>
      <c r="D974" s="372"/>
      <c r="E974" s="384"/>
      <c r="F974" s="384"/>
      <c r="G974" s="384"/>
      <c r="H974" s="384"/>
      <c r="I974" s="384"/>
      <c r="J974" s="384"/>
    </row>
    <row r="975" spans="1:11">
      <c r="A975" s="360">
        <v>6</v>
      </c>
      <c r="B975" s="360" t="s">
        <v>3384</v>
      </c>
      <c r="C975" s="361" t="s">
        <v>975</v>
      </c>
      <c r="D975" s="373"/>
      <c r="E975" s="387">
        <f t="shared" si="32"/>
        <v>0</v>
      </c>
      <c r="F975" s="387">
        <f>+VLOOKUP(B975,'[1]Alimentazione CE Costi'!$H$1:$N$981,7,FALSE)</f>
        <v>0</v>
      </c>
      <c r="G975" s="387"/>
      <c r="H975" s="387">
        <f t="shared" si="33"/>
        <v>0</v>
      </c>
      <c r="I975" s="387">
        <v>0</v>
      </c>
      <c r="J975" s="387"/>
    </row>
    <row r="976" spans="1:11" s="262" customFormat="1">
      <c r="A976" s="360">
        <v>6</v>
      </c>
      <c r="B976" s="363" t="s">
        <v>3385</v>
      </c>
      <c r="C976" s="361" t="s">
        <v>976</v>
      </c>
      <c r="D976" s="373"/>
      <c r="E976" s="387">
        <f t="shared" si="32"/>
        <v>0</v>
      </c>
      <c r="F976" s="387">
        <f>+VLOOKUP(B976,'[1]Alimentazione CE Costi'!$H$1:$N$981,7,FALSE)</f>
        <v>0</v>
      </c>
      <c r="G976" s="387"/>
      <c r="H976" s="387">
        <f t="shared" si="33"/>
        <v>276.32</v>
      </c>
      <c r="I976" s="387">
        <v>276.32</v>
      </c>
      <c r="J976" s="387"/>
      <c r="K976"/>
    </row>
    <row r="977" spans="1:11" s="262" customFormat="1">
      <c r="A977" s="360">
        <v>6</v>
      </c>
      <c r="B977" s="363" t="s">
        <v>3386</v>
      </c>
      <c r="C977" s="361" t="s">
        <v>965</v>
      </c>
      <c r="D977" s="373"/>
      <c r="E977" s="387">
        <f t="shared" si="32"/>
        <v>0</v>
      </c>
      <c r="F977" s="387">
        <f>+VLOOKUP(B977,'[1]Alimentazione CE Costi'!$H$1:$N$981,7,FALSE)</f>
        <v>0</v>
      </c>
      <c r="G977" s="387"/>
      <c r="H977" s="387">
        <f t="shared" si="33"/>
        <v>0</v>
      </c>
      <c r="I977" s="387">
        <v>0</v>
      </c>
      <c r="J977" s="387"/>
      <c r="K977"/>
    </row>
    <row r="978" spans="1:11" ht="25.5">
      <c r="A978" s="371" t="s">
        <v>1969</v>
      </c>
      <c r="B978" s="357" t="s">
        <v>978</v>
      </c>
      <c r="C978" s="357" t="s">
        <v>1651</v>
      </c>
      <c r="D978" s="372" t="s">
        <v>1248</v>
      </c>
      <c r="E978" s="384"/>
      <c r="F978" s="384"/>
      <c r="G978" s="384"/>
      <c r="H978" s="384"/>
      <c r="I978" s="384"/>
      <c r="J978" s="384"/>
    </row>
    <row r="979" spans="1:11" ht="24">
      <c r="A979" s="360" t="s">
        <v>1971</v>
      </c>
      <c r="B979" s="360" t="s">
        <v>3387</v>
      </c>
      <c r="C979" s="361" t="s">
        <v>977</v>
      </c>
      <c r="D979" s="373" t="s">
        <v>1248</v>
      </c>
      <c r="E979" s="387">
        <f t="shared" si="32"/>
        <v>0</v>
      </c>
      <c r="F979" s="387">
        <f>+VLOOKUP(B979,'[1]Alimentazione CE Costi'!$H$1:$N$981,7,FALSE)</f>
        <v>0</v>
      </c>
      <c r="G979" s="387"/>
      <c r="H979" s="387">
        <f t="shared" si="33"/>
        <v>0</v>
      </c>
      <c r="I979" s="387">
        <v>0</v>
      </c>
      <c r="J979" s="387"/>
    </row>
    <row r="980" spans="1:11" ht="25.5">
      <c r="A980" s="371" t="s">
        <v>1969</v>
      </c>
      <c r="B980" s="357" t="s">
        <v>980</v>
      </c>
      <c r="C980" s="357" t="s">
        <v>1652</v>
      </c>
      <c r="D980" s="372"/>
      <c r="E980" s="384"/>
      <c r="F980" s="384"/>
      <c r="G980" s="384"/>
      <c r="H980" s="384"/>
      <c r="I980" s="384"/>
      <c r="J980" s="384"/>
    </row>
    <row r="981" spans="1:11">
      <c r="A981" s="360" t="s">
        <v>1971</v>
      </c>
      <c r="B981" s="360" t="s">
        <v>3388</v>
      </c>
      <c r="C981" s="361" t="s">
        <v>979</v>
      </c>
      <c r="D981" s="373"/>
      <c r="E981" s="387">
        <f t="shared" si="32"/>
        <v>0</v>
      </c>
      <c r="F981" s="387">
        <f>+VLOOKUP(B981,'[1]Alimentazione CE Costi'!$H$1:$N$981,7,FALSE)</f>
        <v>0</v>
      </c>
      <c r="G981" s="387"/>
      <c r="H981" s="387">
        <f t="shared" si="33"/>
        <v>0</v>
      </c>
      <c r="I981" s="387">
        <v>0</v>
      </c>
      <c r="J981" s="387"/>
    </row>
    <row r="982" spans="1:11">
      <c r="A982" s="371">
        <v>4</v>
      </c>
      <c r="B982" s="357" t="s">
        <v>981</v>
      </c>
      <c r="C982" s="357" t="s">
        <v>1655</v>
      </c>
      <c r="D982" s="372"/>
      <c r="E982" s="384"/>
      <c r="F982" s="384"/>
      <c r="G982" s="384"/>
      <c r="H982" s="384"/>
      <c r="I982" s="384"/>
      <c r="J982" s="384"/>
    </row>
    <row r="983" spans="1:11">
      <c r="A983" s="360">
        <v>5</v>
      </c>
      <c r="B983" s="360" t="s">
        <v>3389</v>
      </c>
      <c r="C983" s="361" t="s">
        <v>982</v>
      </c>
      <c r="D983" s="373"/>
      <c r="E983" s="387">
        <f t="shared" si="32"/>
        <v>0</v>
      </c>
      <c r="F983" s="387">
        <f>+VLOOKUP(B983,'[1]Alimentazione CE Costi'!$H$1:$N$981,7,FALSE)</f>
        <v>0</v>
      </c>
      <c r="G983" s="387"/>
      <c r="H983" s="387">
        <f t="shared" si="33"/>
        <v>0</v>
      </c>
      <c r="I983" s="387">
        <v>0</v>
      </c>
      <c r="J983" s="387"/>
    </row>
    <row r="984" spans="1:11">
      <c r="A984" s="360">
        <v>5</v>
      </c>
      <c r="B984" s="360" t="s">
        <v>3390</v>
      </c>
      <c r="C984" s="361" t="s">
        <v>983</v>
      </c>
      <c r="D984" s="373"/>
      <c r="E984" s="387">
        <f t="shared" si="32"/>
        <v>0</v>
      </c>
      <c r="F984" s="387">
        <f>+VLOOKUP(B984,'[1]Alimentazione CE Costi'!$H$1:$N$981,7,FALSE)</f>
        <v>0</v>
      </c>
      <c r="G984" s="387"/>
      <c r="H984" s="387">
        <f t="shared" si="33"/>
        <v>0</v>
      </c>
      <c r="I984" s="387">
        <v>0</v>
      </c>
      <c r="J984" s="387"/>
    </row>
    <row r="985" spans="1:11" ht="24">
      <c r="A985" s="360">
        <v>5</v>
      </c>
      <c r="B985" s="360" t="s">
        <v>3391</v>
      </c>
      <c r="C985" s="361" t="s">
        <v>3392</v>
      </c>
      <c r="D985" s="373"/>
      <c r="E985" s="387">
        <f t="shared" si="32"/>
        <v>0</v>
      </c>
      <c r="F985" s="387">
        <f>+VLOOKUP(B985,'[1]Alimentazione CE Costi'!$H$1:$N$981,7,FALSE)</f>
        <v>0</v>
      </c>
      <c r="G985" s="387"/>
      <c r="H985" s="387">
        <f t="shared" si="33"/>
        <v>0</v>
      </c>
      <c r="I985" s="387">
        <v>0</v>
      </c>
      <c r="J985" s="387"/>
    </row>
    <row r="986" spans="1:11" ht="24">
      <c r="A986" s="360">
        <v>5</v>
      </c>
      <c r="B986" s="360" t="s">
        <v>3393</v>
      </c>
      <c r="C986" s="361" t="s">
        <v>984</v>
      </c>
      <c r="D986" s="373"/>
      <c r="E986" s="387">
        <f t="shared" si="32"/>
        <v>0</v>
      </c>
      <c r="F986" s="387">
        <f>+VLOOKUP(B986,'[1]Alimentazione CE Costi'!$H$1:$N$981,7,FALSE)</f>
        <v>0</v>
      </c>
      <c r="G986" s="387"/>
      <c r="H986" s="387">
        <f t="shared" si="33"/>
        <v>0</v>
      </c>
      <c r="I986" s="387">
        <v>0</v>
      </c>
      <c r="J986" s="387"/>
    </row>
    <row r="987" spans="1:11">
      <c r="A987" s="360">
        <v>5</v>
      </c>
      <c r="B987" s="360" t="s">
        <v>3394</v>
      </c>
      <c r="C987" s="361" t="s">
        <v>985</v>
      </c>
      <c r="D987" s="373"/>
      <c r="E987" s="387">
        <f t="shared" si="32"/>
        <v>0</v>
      </c>
      <c r="F987" s="387">
        <f>+VLOOKUP(B987,'[1]Alimentazione CE Costi'!$H$1:$N$981,7,FALSE)</f>
        <v>0</v>
      </c>
      <c r="G987" s="387"/>
      <c r="H987" s="387">
        <f t="shared" si="33"/>
        <v>0</v>
      </c>
      <c r="I987" s="387">
        <v>0</v>
      </c>
      <c r="J987" s="387"/>
    </row>
    <row r="988" spans="1:11">
      <c r="A988" s="360">
        <v>5</v>
      </c>
      <c r="B988" s="360" t="s">
        <v>3395</v>
      </c>
      <c r="C988" s="361" t="s">
        <v>986</v>
      </c>
      <c r="D988" s="373"/>
      <c r="E988" s="387">
        <f t="shared" si="32"/>
        <v>0</v>
      </c>
      <c r="F988" s="387">
        <f>+VLOOKUP(B988,'[1]Alimentazione CE Costi'!$H$1:$N$981,7,FALSE)</f>
        <v>0</v>
      </c>
      <c r="G988" s="387"/>
      <c r="H988" s="387">
        <f t="shared" si="33"/>
        <v>0</v>
      </c>
      <c r="I988" s="387">
        <v>0</v>
      </c>
      <c r="J988" s="387"/>
    </row>
    <row r="989" spans="1:11">
      <c r="A989" s="360">
        <v>5</v>
      </c>
      <c r="B989" s="360" t="s">
        <v>3396</v>
      </c>
      <c r="C989" s="361" t="s">
        <v>987</v>
      </c>
      <c r="D989" s="373"/>
      <c r="E989" s="387">
        <f t="shared" si="32"/>
        <v>0</v>
      </c>
      <c r="F989" s="387">
        <f>+VLOOKUP(B989,'[1]Alimentazione CE Costi'!$H$1:$N$981,7,FALSE)</f>
        <v>0</v>
      </c>
      <c r="G989" s="387"/>
      <c r="H989" s="387">
        <f t="shared" si="33"/>
        <v>0</v>
      </c>
      <c r="I989" s="387">
        <v>0</v>
      </c>
      <c r="J989" s="387"/>
    </row>
    <row r="990" spans="1:11">
      <c r="A990" s="360">
        <v>5</v>
      </c>
      <c r="B990" s="360" t="s">
        <v>3397</v>
      </c>
      <c r="C990" s="361" t="s">
        <v>988</v>
      </c>
      <c r="D990" s="373"/>
      <c r="E990" s="387">
        <f t="shared" si="32"/>
        <v>4000</v>
      </c>
      <c r="F990" s="387">
        <f>+VLOOKUP(B990,'[1]Alimentazione CE Costi'!$H$1:$N$981,7,FALSE)</f>
        <v>4000</v>
      </c>
      <c r="G990" s="387"/>
      <c r="H990" s="387">
        <f t="shared" si="33"/>
        <v>5000</v>
      </c>
      <c r="I990" s="387">
        <v>5000</v>
      </c>
      <c r="J990" s="387"/>
    </row>
    <row r="991" spans="1:11">
      <c r="A991" s="371">
        <v>4</v>
      </c>
      <c r="B991" s="357" t="s">
        <v>989</v>
      </c>
      <c r="C991" s="357" t="s">
        <v>1656</v>
      </c>
      <c r="D991" s="372"/>
      <c r="E991" s="384"/>
      <c r="F991" s="384"/>
      <c r="G991" s="384"/>
      <c r="H991" s="384"/>
      <c r="I991" s="384"/>
      <c r="J991" s="384"/>
    </row>
    <row r="992" spans="1:11">
      <c r="A992" s="371">
        <v>5</v>
      </c>
      <c r="B992" s="357" t="s">
        <v>990</v>
      </c>
      <c r="C992" s="357" t="s">
        <v>1657</v>
      </c>
      <c r="D992" s="372"/>
      <c r="E992" s="384"/>
      <c r="F992" s="384"/>
      <c r="G992" s="384"/>
      <c r="H992" s="384"/>
      <c r="I992" s="384"/>
      <c r="J992" s="384"/>
    </row>
    <row r="993" spans="1:10" ht="25.5">
      <c r="A993" s="371">
        <v>6</v>
      </c>
      <c r="B993" s="357" t="s">
        <v>992</v>
      </c>
      <c r="C993" s="357" t="s">
        <v>1658</v>
      </c>
      <c r="D993" s="372"/>
      <c r="E993" s="384"/>
      <c r="F993" s="384"/>
      <c r="G993" s="384"/>
      <c r="H993" s="384"/>
      <c r="I993" s="384"/>
      <c r="J993" s="384"/>
    </row>
    <row r="994" spans="1:10">
      <c r="A994" s="360">
        <v>7</v>
      </c>
      <c r="B994" s="360" t="s">
        <v>3398</v>
      </c>
      <c r="C994" s="361" t="s">
        <v>991</v>
      </c>
      <c r="D994" s="373"/>
      <c r="E994" s="387">
        <f t="shared" si="32"/>
        <v>0</v>
      </c>
      <c r="F994" s="387">
        <f>+VLOOKUP(B994,'[1]Alimentazione CE Costi'!$H$1:$N$981,7,FALSE)</f>
        <v>0</v>
      </c>
      <c r="G994" s="387"/>
      <c r="H994" s="387">
        <f t="shared" si="33"/>
        <v>0</v>
      </c>
      <c r="I994" s="387">
        <v>0</v>
      </c>
      <c r="J994" s="387"/>
    </row>
    <row r="995" spans="1:10">
      <c r="A995" s="371">
        <v>6</v>
      </c>
      <c r="B995" s="357" t="s">
        <v>994</v>
      </c>
      <c r="C995" s="357" t="s">
        <v>1659</v>
      </c>
      <c r="D995" s="372"/>
      <c r="E995" s="384"/>
      <c r="F995" s="384"/>
      <c r="G995" s="384"/>
      <c r="H995" s="384"/>
      <c r="I995" s="384"/>
      <c r="J995" s="384"/>
    </row>
    <row r="996" spans="1:10">
      <c r="A996" s="360">
        <v>7</v>
      </c>
      <c r="B996" s="360" t="s">
        <v>3399</v>
      </c>
      <c r="C996" s="361" t="s">
        <v>993</v>
      </c>
      <c r="D996" s="373"/>
      <c r="E996" s="387">
        <f t="shared" si="32"/>
        <v>0</v>
      </c>
      <c r="F996" s="387">
        <f>+VLOOKUP(B996,'[1]Alimentazione CE Costi'!$H$1:$N$981,7,FALSE)</f>
        <v>0</v>
      </c>
      <c r="G996" s="387"/>
      <c r="H996" s="387">
        <f t="shared" si="33"/>
        <v>0</v>
      </c>
      <c r="I996" s="387">
        <v>0</v>
      </c>
      <c r="J996" s="387"/>
    </row>
    <row r="997" spans="1:10">
      <c r="A997" s="371">
        <v>5</v>
      </c>
      <c r="B997" s="357" t="s">
        <v>995</v>
      </c>
      <c r="C997" s="357" t="s">
        <v>1660</v>
      </c>
      <c r="D997" s="372"/>
      <c r="E997" s="384"/>
      <c r="F997" s="384"/>
      <c r="G997" s="384"/>
      <c r="H997" s="384"/>
      <c r="I997" s="384"/>
      <c r="J997" s="384"/>
    </row>
    <row r="998" spans="1:10">
      <c r="A998" s="360">
        <v>6</v>
      </c>
      <c r="B998" s="360" t="s">
        <v>3400</v>
      </c>
      <c r="C998" s="361" t="s">
        <v>996</v>
      </c>
      <c r="D998" s="373"/>
      <c r="E998" s="387">
        <f t="shared" si="32"/>
        <v>28000</v>
      </c>
      <c r="F998" s="387">
        <f>+VLOOKUP(B998,'[1]Alimentazione CE Costi'!$H$1:$N$981,7,FALSE)</f>
        <v>28000</v>
      </c>
      <c r="G998" s="387"/>
      <c r="H998" s="387">
        <f t="shared" si="33"/>
        <v>29184</v>
      </c>
      <c r="I998" s="387">
        <v>29184</v>
      </c>
      <c r="J998" s="387"/>
    </row>
    <row r="999" spans="1:10">
      <c r="A999" s="360">
        <v>6</v>
      </c>
      <c r="B999" s="360" t="s">
        <v>3401</v>
      </c>
      <c r="C999" s="361" t="s">
        <v>997</v>
      </c>
      <c r="D999" s="373"/>
      <c r="E999" s="387">
        <f t="shared" si="32"/>
        <v>50000</v>
      </c>
      <c r="F999" s="387">
        <f>+VLOOKUP(B999,'[1]Alimentazione CE Costi'!$H$1:$N$981,7,FALSE)</f>
        <v>50000</v>
      </c>
      <c r="G999" s="387"/>
      <c r="H999" s="387">
        <f t="shared" si="33"/>
        <v>53296</v>
      </c>
      <c r="I999" s="387">
        <v>53296</v>
      </c>
      <c r="J999" s="387"/>
    </row>
    <row r="1000" spans="1:10">
      <c r="A1000" s="360">
        <v>6</v>
      </c>
      <c r="B1000" s="360" t="s">
        <v>3402</v>
      </c>
      <c r="C1000" s="361" t="s">
        <v>998</v>
      </c>
      <c r="D1000" s="373"/>
      <c r="E1000" s="387">
        <f t="shared" si="32"/>
        <v>37103</v>
      </c>
      <c r="F1000" s="387">
        <f>+VLOOKUP(B1000,'[1]Alimentazione CE Costi'!$H$1:$N$981,7,FALSE)</f>
        <v>37103</v>
      </c>
      <c r="G1000" s="387"/>
      <c r="H1000" s="387">
        <f t="shared" si="33"/>
        <v>37103</v>
      </c>
      <c r="I1000" s="387">
        <v>37103</v>
      </c>
      <c r="J1000" s="387"/>
    </row>
    <row r="1001" spans="1:10">
      <c r="A1001" s="360">
        <v>6</v>
      </c>
      <c r="B1001" s="360" t="s">
        <v>3403</v>
      </c>
      <c r="C1001" s="361" t="s">
        <v>999</v>
      </c>
      <c r="D1001" s="373"/>
      <c r="E1001" s="387">
        <f t="shared" si="32"/>
        <v>6000</v>
      </c>
      <c r="F1001" s="387">
        <f>+VLOOKUP(B1001,'[1]Alimentazione CE Costi'!$H$1:$N$981,7,FALSE)</f>
        <v>6000</v>
      </c>
      <c r="G1001" s="387"/>
      <c r="H1001" s="387">
        <f t="shared" si="33"/>
        <v>1915</v>
      </c>
      <c r="I1001" s="387">
        <v>1915</v>
      </c>
      <c r="J1001" s="387"/>
    </row>
    <row r="1002" spans="1:10">
      <c r="A1002" s="360">
        <v>6</v>
      </c>
      <c r="B1002" s="360" t="s">
        <v>3404</v>
      </c>
      <c r="C1002" s="361" t="s">
        <v>1000</v>
      </c>
      <c r="D1002" s="373"/>
      <c r="E1002" s="387">
        <f t="shared" si="32"/>
        <v>73502</v>
      </c>
      <c r="F1002" s="387">
        <f>+VLOOKUP(B1002,'[1]Alimentazione CE Costi'!$H$1:$N$981,7,FALSE)</f>
        <v>73502</v>
      </c>
      <c r="G1002" s="387"/>
      <c r="H1002" s="387">
        <f t="shared" si="33"/>
        <v>73502</v>
      </c>
      <c r="I1002" s="387">
        <v>73502</v>
      </c>
      <c r="J1002" s="387"/>
    </row>
    <row r="1003" spans="1:10">
      <c r="A1003" s="371" t="s">
        <v>1965</v>
      </c>
      <c r="B1003" s="357" t="s">
        <v>1001</v>
      </c>
      <c r="C1003" s="357" t="s">
        <v>1661</v>
      </c>
      <c r="D1003" s="372"/>
      <c r="E1003" s="384"/>
      <c r="F1003" s="384"/>
      <c r="G1003" s="384"/>
      <c r="H1003" s="384"/>
      <c r="I1003" s="384"/>
      <c r="J1003" s="384"/>
    </row>
    <row r="1004" spans="1:10" ht="25.5">
      <c r="A1004" s="371" t="s">
        <v>1967</v>
      </c>
      <c r="B1004" s="357" t="s">
        <v>1002</v>
      </c>
      <c r="C1004" s="357" t="s">
        <v>1662</v>
      </c>
      <c r="D1004" s="372"/>
      <c r="E1004" s="384"/>
      <c r="F1004" s="384"/>
      <c r="G1004" s="384"/>
      <c r="H1004" s="384"/>
      <c r="I1004" s="384"/>
      <c r="J1004" s="384"/>
    </row>
    <row r="1005" spans="1:10">
      <c r="A1005" s="365">
        <v>5</v>
      </c>
      <c r="B1005" s="365" t="s">
        <v>3405</v>
      </c>
      <c r="C1005" s="366" t="s">
        <v>1003</v>
      </c>
      <c r="D1005" s="381"/>
      <c r="E1005" s="391"/>
      <c r="F1005" s="391"/>
      <c r="G1005" s="391"/>
      <c r="H1005" s="391"/>
      <c r="I1005" s="391"/>
      <c r="J1005" s="391"/>
    </row>
    <row r="1006" spans="1:10">
      <c r="A1006" s="360">
        <v>6</v>
      </c>
      <c r="B1006" s="360" t="s">
        <v>3406</v>
      </c>
      <c r="C1006" s="361" t="s">
        <v>1004</v>
      </c>
      <c r="D1006" s="373"/>
      <c r="E1006" s="387">
        <f t="shared" si="32"/>
        <v>0</v>
      </c>
      <c r="F1006" s="387">
        <f>+VLOOKUP(B1006,'[1]Alimentazione CE Costi'!$H$1:$N$981,7,FALSE)</f>
        <v>0</v>
      </c>
      <c r="G1006" s="387"/>
      <c r="H1006" s="387">
        <f t="shared" si="33"/>
        <v>0</v>
      </c>
      <c r="I1006" s="387">
        <v>0</v>
      </c>
      <c r="J1006" s="387"/>
    </row>
    <row r="1007" spans="1:10">
      <c r="A1007" s="360">
        <v>6</v>
      </c>
      <c r="B1007" s="360" t="s">
        <v>3407</v>
      </c>
      <c r="C1007" s="361" t="s">
        <v>1005</v>
      </c>
      <c r="D1007" s="373"/>
      <c r="E1007" s="387">
        <f t="shared" si="32"/>
        <v>0</v>
      </c>
      <c r="F1007" s="387">
        <f>+VLOOKUP(B1007,'[1]Alimentazione CE Costi'!$H$1:$N$981,7,FALSE)</f>
        <v>0</v>
      </c>
      <c r="G1007" s="387"/>
      <c r="H1007" s="387">
        <f t="shared" si="33"/>
        <v>0</v>
      </c>
      <c r="I1007" s="387">
        <v>0</v>
      </c>
      <c r="J1007" s="387"/>
    </row>
    <row r="1008" spans="1:10" ht="24">
      <c r="A1008" s="360">
        <v>6</v>
      </c>
      <c r="B1008" s="360" t="s">
        <v>3408</v>
      </c>
      <c r="C1008" s="361" t="s">
        <v>1006</v>
      </c>
      <c r="D1008" s="373"/>
      <c r="E1008" s="387">
        <f t="shared" si="32"/>
        <v>0</v>
      </c>
      <c r="F1008" s="387">
        <f>+VLOOKUP(B1008,'[1]Alimentazione CE Costi'!$H$1:$N$981,7,FALSE)</f>
        <v>0</v>
      </c>
      <c r="G1008" s="387"/>
      <c r="H1008" s="387">
        <f t="shared" si="33"/>
        <v>0</v>
      </c>
      <c r="I1008" s="387">
        <v>0</v>
      </c>
      <c r="J1008" s="387"/>
    </row>
    <row r="1009" spans="1:10">
      <c r="A1009" s="360">
        <v>6</v>
      </c>
      <c r="B1009" s="360" t="s">
        <v>3409</v>
      </c>
      <c r="C1009" s="361" t="s">
        <v>1007</v>
      </c>
      <c r="D1009" s="373"/>
      <c r="E1009" s="387">
        <f t="shared" si="32"/>
        <v>0</v>
      </c>
      <c r="F1009" s="387">
        <f>+VLOOKUP(B1009,'[1]Alimentazione CE Costi'!$H$1:$N$981,7,FALSE)</f>
        <v>0</v>
      </c>
      <c r="G1009" s="387"/>
      <c r="H1009" s="387">
        <f t="shared" si="33"/>
        <v>0</v>
      </c>
      <c r="I1009" s="387">
        <v>0</v>
      </c>
      <c r="J1009" s="387"/>
    </row>
    <row r="1010" spans="1:10">
      <c r="A1010" s="365">
        <v>5</v>
      </c>
      <c r="B1010" s="365" t="s">
        <v>3410</v>
      </c>
      <c r="C1010" s="366" t="s">
        <v>1008</v>
      </c>
      <c r="D1010" s="381"/>
      <c r="E1010" s="391"/>
      <c r="F1010" s="391"/>
      <c r="G1010" s="391"/>
      <c r="H1010" s="391"/>
      <c r="I1010" s="391"/>
      <c r="J1010" s="391"/>
    </row>
    <row r="1011" spans="1:10">
      <c r="A1011" s="360">
        <v>6</v>
      </c>
      <c r="B1011" s="360" t="s">
        <v>3411</v>
      </c>
      <c r="C1011" s="361" t="s">
        <v>1009</v>
      </c>
      <c r="D1011" s="373"/>
      <c r="E1011" s="387">
        <f t="shared" si="32"/>
        <v>0</v>
      </c>
      <c r="F1011" s="387">
        <f>+VLOOKUP(B1011,'[1]Alimentazione CE Costi'!$H$1:$N$981,7,FALSE)</f>
        <v>0</v>
      </c>
      <c r="G1011" s="387"/>
      <c r="H1011" s="387">
        <f t="shared" si="33"/>
        <v>0</v>
      </c>
      <c r="I1011" s="387">
        <v>0</v>
      </c>
      <c r="J1011" s="387"/>
    </row>
    <row r="1012" spans="1:10">
      <c r="A1012" s="360">
        <v>6</v>
      </c>
      <c r="B1012" s="360" t="s">
        <v>3412</v>
      </c>
      <c r="C1012" s="361" t="s">
        <v>1010</v>
      </c>
      <c r="D1012" s="373"/>
      <c r="E1012" s="387">
        <f t="shared" si="32"/>
        <v>0</v>
      </c>
      <c r="F1012" s="387">
        <f>+VLOOKUP(B1012,'[1]Alimentazione CE Costi'!$H$1:$N$981,7,FALSE)</f>
        <v>0</v>
      </c>
      <c r="G1012" s="387"/>
      <c r="H1012" s="387">
        <f t="shared" si="33"/>
        <v>0</v>
      </c>
      <c r="I1012" s="387">
        <v>0</v>
      </c>
      <c r="J1012" s="387"/>
    </row>
    <row r="1013" spans="1:10">
      <c r="A1013" s="360">
        <v>6</v>
      </c>
      <c r="B1013" s="360" t="s">
        <v>3413</v>
      </c>
      <c r="C1013" s="361" t="s">
        <v>1011</v>
      </c>
      <c r="D1013" s="373"/>
      <c r="E1013" s="387">
        <f t="shared" si="32"/>
        <v>0</v>
      </c>
      <c r="F1013" s="387">
        <f>+VLOOKUP(B1013,'[1]Alimentazione CE Costi'!$H$1:$N$981,7,FALSE)</f>
        <v>0</v>
      </c>
      <c r="G1013" s="387"/>
      <c r="H1013" s="387">
        <f t="shared" si="33"/>
        <v>0</v>
      </c>
      <c r="I1013" s="387">
        <v>0</v>
      </c>
      <c r="J1013" s="387"/>
    </row>
    <row r="1014" spans="1:10">
      <c r="A1014" s="360">
        <v>6</v>
      </c>
      <c r="B1014" s="360" t="s">
        <v>3414</v>
      </c>
      <c r="C1014" s="361" t="s">
        <v>1012</v>
      </c>
      <c r="D1014" s="373"/>
      <c r="E1014" s="387">
        <f t="shared" si="32"/>
        <v>0</v>
      </c>
      <c r="F1014" s="387">
        <f>+VLOOKUP(B1014,'[1]Alimentazione CE Costi'!$H$1:$N$981,7,FALSE)</f>
        <v>0</v>
      </c>
      <c r="G1014" s="387"/>
      <c r="H1014" s="387">
        <f t="shared" si="33"/>
        <v>0</v>
      </c>
      <c r="I1014" s="387">
        <v>0</v>
      </c>
      <c r="J1014" s="387"/>
    </row>
    <row r="1015" spans="1:10">
      <c r="A1015" s="360">
        <v>6</v>
      </c>
      <c r="B1015" s="360" t="s">
        <v>3415</v>
      </c>
      <c r="C1015" s="361" t="s">
        <v>1013</v>
      </c>
      <c r="D1015" s="373"/>
      <c r="E1015" s="387">
        <f t="shared" si="32"/>
        <v>0</v>
      </c>
      <c r="F1015" s="387">
        <f>+VLOOKUP(B1015,'[1]Alimentazione CE Costi'!$H$1:$N$981,7,FALSE)</f>
        <v>0</v>
      </c>
      <c r="G1015" s="387"/>
      <c r="H1015" s="387">
        <f t="shared" si="33"/>
        <v>0</v>
      </c>
      <c r="I1015" s="387">
        <v>0</v>
      </c>
      <c r="J1015" s="387"/>
    </row>
    <row r="1016" spans="1:10">
      <c r="A1016" s="360">
        <v>6</v>
      </c>
      <c r="B1016" s="360" t="s">
        <v>3416</v>
      </c>
      <c r="C1016" s="361" t="s">
        <v>1014</v>
      </c>
      <c r="D1016" s="373"/>
      <c r="E1016" s="387">
        <f t="shared" si="32"/>
        <v>0</v>
      </c>
      <c r="F1016" s="387">
        <f>+VLOOKUP(B1016,'[1]Alimentazione CE Costi'!$H$1:$N$981,7,FALSE)</f>
        <v>0</v>
      </c>
      <c r="G1016" s="387"/>
      <c r="H1016" s="387">
        <f t="shared" si="33"/>
        <v>0</v>
      </c>
      <c r="I1016" s="387">
        <v>0</v>
      </c>
      <c r="J1016" s="387"/>
    </row>
    <row r="1017" spans="1:10">
      <c r="A1017" s="360">
        <v>6</v>
      </c>
      <c r="B1017" s="360" t="s">
        <v>3417</v>
      </c>
      <c r="C1017" s="361" t="s">
        <v>1015</v>
      </c>
      <c r="D1017" s="373"/>
      <c r="E1017" s="387">
        <f t="shared" si="32"/>
        <v>0</v>
      </c>
      <c r="F1017" s="387">
        <f>+VLOOKUP(B1017,'[1]Alimentazione CE Costi'!$H$1:$N$981,7,FALSE)</f>
        <v>0</v>
      </c>
      <c r="G1017" s="387"/>
      <c r="H1017" s="387">
        <f t="shared" si="33"/>
        <v>0</v>
      </c>
      <c r="I1017" s="387">
        <v>0</v>
      </c>
      <c r="J1017" s="387"/>
    </row>
    <row r="1018" spans="1:10">
      <c r="A1018" s="360">
        <v>6</v>
      </c>
      <c r="B1018" s="360" t="s">
        <v>3418</v>
      </c>
      <c r="C1018" s="361" t="s">
        <v>3419</v>
      </c>
      <c r="D1018" s="373"/>
      <c r="E1018" s="387">
        <f t="shared" ref="E1018:E1080" si="34">+F1018+G1018</f>
        <v>0</v>
      </c>
      <c r="F1018" s="387">
        <f>+VLOOKUP(B1018,'[1]Alimentazione CE Costi'!$H$1:$N$981,7,FALSE)</f>
        <v>0</v>
      </c>
      <c r="G1018" s="387"/>
      <c r="H1018" s="387">
        <f t="shared" ref="H1018:H1080" si="35">+I1018+J1018</f>
        <v>0</v>
      </c>
      <c r="I1018" s="387">
        <v>0</v>
      </c>
      <c r="J1018" s="387"/>
    </row>
    <row r="1019" spans="1:10">
      <c r="A1019" s="360">
        <v>6</v>
      </c>
      <c r="B1019" s="360" t="s">
        <v>3420</v>
      </c>
      <c r="C1019" s="361" t="s">
        <v>1016</v>
      </c>
      <c r="D1019" s="373"/>
      <c r="E1019" s="387">
        <f t="shared" si="34"/>
        <v>0</v>
      </c>
      <c r="F1019" s="387">
        <f>+VLOOKUP(B1019,'[1]Alimentazione CE Costi'!$H$1:$N$981,7,FALSE)</f>
        <v>0</v>
      </c>
      <c r="G1019" s="387"/>
      <c r="H1019" s="387">
        <f t="shared" si="35"/>
        <v>0</v>
      </c>
      <c r="I1019" s="387">
        <v>0</v>
      </c>
      <c r="J1019" s="387"/>
    </row>
    <row r="1020" spans="1:10">
      <c r="A1020" s="360">
        <v>6</v>
      </c>
      <c r="B1020" s="360" t="s">
        <v>3421</v>
      </c>
      <c r="C1020" s="361" t="s">
        <v>1017</v>
      </c>
      <c r="D1020" s="373"/>
      <c r="E1020" s="387">
        <f t="shared" si="34"/>
        <v>0</v>
      </c>
      <c r="F1020" s="387">
        <f>+VLOOKUP(B1020,'[1]Alimentazione CE Costi'!$H$1:$N$981,7,FALSE)</f>
        <v>0</v>
      </c>
      <c r="G1020" s="387"/>
      <c r="H1020" s="387">
        <f t="shared" si="35"/>
        <v>0</v>
      </c>
      <c r="I1020" s="387">
        <v>0</v>
      </c>
      <c r="J1020" s="387"/>
    </row>
    <row r="1021" spans="1:10">
      <c r="A1021" s="371" t="s">
        <v>1967</v>
      </c>
      <c r="B1021" s="357" t="s">
        <v>1018</v>
      </c>
      <c r="C1021" s="357" t="s">
        <v>1663</v>
      </c>
      <c r="D1021" s="372"/>
      <c r="E1021" s="384"/>
      <c r="F1021" s="384"/>
      <c r="G1021" s="384"/>
      <c r="H1021" s="384"/>
      <c r="I1021" s="384"/>
      <c r="J1021" s="384"/>
    </row>
    <row r="1022" spans="1:10">
      <c r="A1022" s="360">
        <v>5</v>
      </c>
      <c r="B1022" s="360" t="s">
        <v>3422</v>
      </c>
      <c r="C1022" s="361" t="s">
        <v>1019</v>
      </c>
      <c r="D1022" s="373"/>
      <c r="E1022" s="387">
        <f t="shared" si="34"/>
        <v>0</v>
      </c>
      <c r="F1022" s="387">
        <f>+VLOOKUP(B1022,'[1]Alimentazione CE Costi'!$H$1:$N$981,7,FALSE)</f>
        <v>0</v>
      </c>
      <c r="G1022" s="387"/>
      <c r="H1022" s="387">
        <f t="shared" si="35"/>
        <v>0</v>
      </c>
      <c r="I1022" s="387">
        <v>0</v>
      </c>
      <c r="J1022" s="387"/>
    </row>
    <row r="1023" spans="1:10">
      <c r="A1023" s="360">
        <v>5</v>
      </c>
      <c r="B1023" s="360" t="s">
        <v>3423</v>
      </c>
      <c r="C1023" s="361" t="s">
        <v>1020</v>
      </c>
      <c r="D1023" s="373"/>
      <c r="E1023" s="387">
        <f t="shared" si="34"/>
        <v>0</v>
      </c>
      <c r="F1023" s="387">
        <f>+VLOOKUP(B1023,'[1]Alimentazione CE Costi'!$H$1:$N$981,7,FALSE)</f>
        <v>0</v>
      </c>
      <c r="G1023" s="387"/>
      <c r="H1023" s="387">
        <f t="shared" si="35"/>
        <v>0</v>
      </c>
      <c r="I1023" s="387">
        <v>0</v>
      </c>
      <c r="J1023" s="387"/>
    </row>
    <row r="1024" spans="1:10">
      <c r="A1024" s="360">
        <v>5</v>
      </c>
      <c r="B1024" s="360" t="s">
        <v>3424</v>
      </c>
      <c r="C1024" s="361" t="s">
        <v>1021</v>
      </c>
      <c r="D1024" s="373"/>
      <c r="E1024" s="387">
        <f t="shared" si="34"/>
        <v>0</v>
      </c>
      <c r="F1024" s="387">
        <f>+VLOOKUP(B1024,'[1]Alimentazione CE Costi'!$H$1:$N$981,7,FALSE)</f>
        <v>0</v>
      </c>
      <c r="G1024" s="387"/>
      <c r="H1024" s="387">
        <f t="shared" si="35"/>
        <v>0</v>
      </c>
      <c r="I1024" s="387">
        <v>0</v>
      </c>
      <c r="J1024" s="387"/>
    </row>
    <row r="1025" spans="1:10">
      <c r="A1025" s="360">
        <v>5</v>
      </c>
      <c r="B1025" s="360" t="s">
        <v>3425</v>
      </c>
      <c r="C1025" s="361" t="s">
        <v>1022</v>
      </c>
      <c r="D1025" s="373"/>
      <c r="E1025" s="387">
        <f t="shared" si="34"/>
        <v>0</v>
      </c>
      <c r="F1025" s="387">
        <f>+VLOOKUP(B1025,'[1]Alimentazione CE Costi'!$H$1:$N$981,7,FALSE)</f>
        <v>0</v>
      </c>
      <c r="G1025" s="387"/>
      <c r="H1025" s="387">
        <f t="shared" si="35"/>
        <v>0</v>
      </c>
      <c r="I1025" s="387">
        <v>0</v>
      </c>
      <c r="J1025" s="387"/>
    </row>
    <row r="1026" spans="1:10" ht="24">
      <c r="A1026" s="360">
        <v>5</v>
      </c>
      <c r="B1026" s="360" t="s">
        <v>3426</v>
      </c>
      <c r="C1026" s="361" t="s">
        <v>1023</v>
      </c>
      <c r="D1026" s="373"/>
      <c r="E1026" s="387">
        <f t="shared" si="34"/>
        <v>0</v>
      </c>
      <c r="F1026" s="387">
        <f>+VLOOKUP(B1026,'[1]Alimentazione CE Costi'!$H$1:$N$981,7,FALSE)</f>
        <v>0</v>
      </c>
      <c r="G1026" s="387"/>
      <c r="H1026" s="387">
        <f t="shared" si="35"/>
        <v>0</v>
      </c>
      <c r="I1026" s="387">
        <v>0</v>
      </c>
      <c r="J1026" s="387"/>
    </row>
    <row r="1027" spans="1:10">
      <c r="A1027" s="360">
        <v>5</v>
      </c>
      <c r="B1027" s="360" t="s">
        <v>3427</v>
      </c>
      <c r="C1027" s="361" t="s">
        <v>1024</v>
      </c>
      <c r="D1027" s="373"/>
      <c r="E1027" s="387">
        <f t="shared" si="34"/>
        <v>0</v>
      </c>
      <c r="F1027" s="387">
        <f>+VLOOKUP(B1027,'[1]Alimentazione CE Costi'!$H$1:$N$981,7,FALSE)</f>
        <v>0</v>
      </c>
      <c r="G1027" s="387"/>
      <c r="H1027" s="387">
        <f t="shared" si="35"/>
        <v>0</v>
      </c>
      <c r="I1027" s="387">
        <v>0</v>
      </c>
      <c r="J1027" s="387"/>
    </row>
    <row r="1028" spans="1:10">
      <c r="A1028" s="360">
        <v>5</v>
      </c>
      <c r="B1028" s="360" t="s">
        <v>3428</v>
      </c>
      <c r="C1028" s="361" t="s">
        <v>1025</v>
      </c>
      <c r="D1028" s="373"/>
      <c r="E1028" s="387">
        <f t="shared" si="34"/>
        <v>0</v>
      </c>
      <c r="F1028" s="387">
        <f>+VLOOKUP(B1028,'[1]Alimentazione CE Costi'!$H$1:$N$981,7,FALSE)</f>
        <v>0</v>
      </c>
      <c r="G1028" s="387"/>
      <c r="H1028" s="387">
        <f t="shared" si="35"/>
        <v>0</v>
      </c>
      <c r="I1028" s="387">
        <v>0</v>
      </c>
      <c r="J1028" s="387"/>
    </row>
    <row r="1029" spans="1:10">
      <c r="A1029" s="360">
        <v>5</v>
      </c>
      <c r="B1029" s="360" t="s">
        <v>3429</v>
      </c>
      <c r="C1029" s="361" t="s">
        <v>1026</v>
      </c>
      <c r="D1029" s="373"/>
      <c r="E1029" s="387">
        <f t="shared" si="34"/>
        <v>0</v>
      </c>
      <c r="F1029" s="387">
        <f>+VLOOKUP(B1029,'[1]Alimentazione CE Costi'!$H$1:$N$981,7,FALSE)</f>
        <v>0</v>
      </c>
      <c r="G1029" s="387"/>
      <c r="H1029" s="387">
        <f t="shared" si="35"/>
        <v>0</v>
      </c>
      <c r="I1029" s="387">
        <v>0</v>
      </c>
      <c r="J1029" s="387"/>
    </row>
    <row r="1030" spans="1:10" ht="24">
      <c r="A1030" s="360">
        <v>5</v>
      </c>
      <c r="B1030" s="360" t="s">
        <v>3430</v>
      </c>
      <c r="C1030" s="361" t="s">
        <v>1027</v>
      </c>
      <c r="D1030" s="373"/>
      <c r="E1030" s="387">
        <f t="shared" si="34"/>
        <v>0</v>
      </c>
      <c r="F1030" s="387">
        <f>+VLOOKUP(B1030,'[1]Alimentazione CE Costi'!$H$1:$N$981,7,FALSE)</f>
        <v>0</v>
      </c>
      <c r="G1030" s="387"/>
      <c r="H1030" s="387">
        <f t="shared" si="35"/>
        <v>0</v>
      </c>
      <c r="I1030" s="387">
        <v>0</v>
      </c>
      <c r="J1030" s="387"/>
    </row>
    <row r="1031" spans="1:10" ht="24">
      <c r="A1031" s="360">
        <v>5</v>
      </c>
      <c r="B1031" s="360" t="s">
        <v>3431</v>
      </c>
      <c r="C1031" s="361" t="s">
        <v>1028</v>
      </c>
      <c r="D1031" s="373"/>
      <c r="E1031" s="387">
        <f t="shared" si="34"/>
        <v>0</v>
      </c>
      <c r="F1031" s="387">
        <f>+VLOOKUP(B1031,'[1]Alimentazione CE Costi'!$H$1:$N$981,7,FALSE)</f>
        <v>0</v>
      </c>
      <c r="G1031" s="387"/>
      <c r="H1031" s="387">
        <f t="shared" si="35"/>
        <v>0</v>
      </c>
      <c r="I1031" s="387">
        <v>0</v>
      </c>
      <c r="J1031" s="387"/>
    </row>
    <row r="1032" spans="1:10">
      <c r="A1032" s="360">
        <v>5</v>
      </c>
      <c r="B1032" s="360" t="s">
        <v>3432</v>
      </c>
      <c r="C1032" s="361" t="s">
        <v>1029</v>
      </c>
      <c r="D1032" s="373"/>
      <c r="E1032" s="387">
        <f t="shared" si="34"/>
        <v>0</v>
      </c>
      <c r="F1032" s="387">
        <f>+VLOOKUP(B1032,'[1]Alimentazione CE Costi'!$H$1:$N$981,7,FALSE)</f>
        <v>0</v>
      </c>
      <c r="G1032" s="387"/>
      <c r="H1032" s="387">
        <f t="shared" si="35"/>
        <v>0</v>
      </c>
      <c r="I1032" s="387">
        <v>0</v>
      </c>
      <c r="J1032" s="387"/>
    </row>
    <row r="1033" spans="1:10" ht="24">
      <c r="A1033" s="360">
        <v>5</v>
      </c>
      <c r="B1033" s="360" t="s">
        <v>3433</v>
      </c>
      <c r="C1033" s="361" t="s">
        <v>1030</v>
      </c>
      <c r="D1033" s="373"/>
      <c r="E1033" s="387">
        <f t="shared" si="34"/>
        <v>0</v>
      </c>
      <c r="F1033" s="387">
        <f>+VLOOKUP(B1033,'[1]Alimentazione CE Costi'!$H$1:$N$981,7,FALSE)</f>
        <v>0</v>
      </c>
      <c r="G1033" s="387"/>
      <c r="H1033" s="387">
        <f t="shared" si="35"/>
        <v>0</v>
      </c>
      <c r="I1033" s="387">
        <v>0</v>
      </c>
      <c r="J1033" s="387"/>
    </row>
    <row r="1034" spans="1:10" ht="24">
      <c r="A1034" s="360">
        <v>5</v>
      </c>
      <c r="B1034" s="360" t="s">
        <v>3434</v>
      </c>
      <c r="C1034" s="361" t="s">
        <v>1031</v>
      </c>
      <c r="D1034" s="373"/>
      <c r="E1034" s="387">
        <f t="shared" si="34"/>
        <v>0</v>
      </c>
      <c r="F1034" s="387">
        <f>+VLOOKUP(B1034,'[1]Alimentazione CE Costi'!$H$1:$N$981,7,FALSE)</f>
        <v>0</v>
      </c>
      <c r="G1034" s="387"/>
      <c r="H1034" s="387">
        <f t="shared" si="35"/>
        <v>0</v>
      </c>
      <c r="I1034" s="387">
        <v>0</v>
      </c>
      <c r="J1034" s="387"/>
    </row>
    <row r="1035" spans="1:10" ht="24">
      <c r="A1035" s="360">
        <v>5</v>
      </c>
      <c r="B1035" s="360" t="s">
        <v>3435</v>
      </c>
      <c r="C1035" s="361" t="s">
        <v>1032</v>
      </c>
      <c r="D1035" s="373"/>
      <c r="E1035" s="387">
        <f t="shared" si="34"/>
        <v>0</v>
      </c>
      <c r="F1035" s="387">
        <f>+VLOOKUP(B1035,'[1]Alimentazione CE Costi'!$H$1:$N$981,7,FALSE)</f>
        <v>0</v>
      </c>
      <c r="G1035" s="387"/>
      <c r="H1035" s="387">
        <f t="shared" si="35"/>
        <v>0</v>
      </c>
      <c r="I1035" s="387">
        <v>0</v>
      </c>
      <c r="J1035" s="387"/>
    </row>
    <row r="1036" spans="1:10" ht="24">
      <c r="A1036" s="360">
        <v>5</v>
      </c>
      <c r="B1036" s="360" t="s">
        <v>3436</v>
      </c>
      <c r="C1036" s="361" t="s">
        <v>3437</v>
      </c>
      <c r="D1036" s="373"/>
      <c r="E1036" s="387">
        <f t="shared" si="34"/>
        <v>0</v>
      </c>
      <c r="F1036" s="387">
        <f>+VLOOKUP(B1036,'[1]Alimentazione CE Costi'!$H$1:$N$981,7,FALSE)</f>
        <v>0</v>
      </c>
      <c r="G1036" s="387"/>
      <c r="H1036" s="387">
        <f t="shared" si="35"/>
        <v>0</v>
      </c>
      <c r="I1036" s="387">
        <v>0</v>
      </c>
      <c r="J1036" s="387"/>
    </row>
    <row r="1037" spans="1:10" ht="24">
      <c r="A1037" s="360">
        <v>5</v>
      </c>
      <c r="B1037" s="360" t="s">
        <v>3438</v>
      </c>
      <c r="C1037" s="361" t="s">
        <v>1033</v>
      </c>
      <c r="D1037" s="373"/>
      <c r="E1037" s="387">
        <f t="shared" si="34"/>
        <v>0</v>
      </c>
      <c r="F1037" s="387">
        <f>+VLOOKUP(B1037,'[1]Alimentazione CE Costi'!$H$1:$N$981,7,FALSE)</f>
        <v>0</v>
      </c>
      <c r="G1037" s="387"/>
      <c r="H1037" s="387">
        <f t="shared" si="35"/>
        <v>0</v>
      </c>
      <c r="I1037" s="387">
        <v>0</v>
      </c>
      <c r="J1037" s="387"/>
    </row>
    <row r="1038" spans="1:10">
      <c r="A1038" s="360">
        <v>5</v>
      </c>
      <c r="B1038" s="360" t="s">
        <v>3439</v>
      </c>
      <c r="C1038" s="361" t="s">
        <v>1034</v>
      </c>
      <c r="D1038" s="373"/>
      <c r="E1038" s="387">
        <f t="shared" si="34"/>
        <v>0</v>
      </c>
      <c r="F1038" s="387">
        <f>+VLOOKUP(B1038,'[1]Alimentazione CE Costi'!$H$1:$N$981,7,FALSE)</f>
        <v>0</v>
      </c>
      <c r="G1038" s="387"/>
      <c r="H1038" s="387">
        <f t="shared" si="35"/>
        <v>0</v>
      </c>
      <c r="I1038" s="387">
        <v>0</v>
      </c>
      <c r="J1038" s="387"/>
    </row>
    <row r="1039" spans="1:10" ht="24">
      <c r="A1039" s="360">
        <v>5</v>
      </c>
      <c r="B1039" s="360" t="s">
        <v>3440</v>
      </c>
      <c r="C1039" s="361" t="s">
        <v>1035</v>
      </c>
      <c r="D1039" s="373"/>
      <c r="E1039" s="387">
        <f t="shared" si="34"/>
        <v>0</v>
      </c>
      <c r="F1039" s="387">
        <f>+VLOOKUP(B1039,'[1]Alimentazione CE Costi'!$H$1:$N$981,7,FALSE)</f>
        <v>0</v>
      </c>
      <c r="G1039" s="387"/>
      <c r="H1039" s="387">
        <f t="shared" si="35"/>
        <v>0</v>
      </c>
      <c r="I1039" s="387">
        <v>0</v>
      </c>
      <c r="J1039" s="387"/>
    </row>
    <row r="1040" spans="1:10" ht="24">
      <c r="A1040" s="360">
        <v>5</v>
      </c>
      <c r="B1040" s="360" t="s">
        <v>3441</v>
      </c>
      <c r="C1040" s="361" t="s">
        <v>1036</v>
      </c>
      <c r="D1040" s="373"/>
      <c r="E1040" s="387">
        <f t="shared" si="34"/>
        <v>0</v>
      </c>
      <c r="F1040" s="387">
        <f>+VLOOKUP(B1040,'[1]Alimentazione CE Costi'!$H$1:$N$981,7,FALSE)</f>
        <v>0</v>
      </c>
      <c r="G1040" s="387"/>
      <c r="H1040" s="387">
        <f t="shared" si="35"/>
        <v>0</v>
      </c>
      <c r="I1040" s="387">
        <v>0</v>
      </c>
      <c r="J1040" s="387"/>
    </row>
    <row r="1041" spans="1:10" ht="24">
      <c r="A1041" s="360">
        <v>5</v>
      </c>
      <c r="B1041" s="360" t="s">
        <v>3442</v>
      </c>
      <c r="C1041" s="361" t="s">
        <v>1037</v>
      </c>
      <c r="D1041" s="373"/>
      <c r="E1041" s="387">
        <f t="shared" si="34"/>
        <v>0</v>
      </c>
      <c r="F1041" s="387">
        <f>+VLOOKUP(B1041,'[1]Alimentazione CE Costi'!$H$1:$N$981,7,FALSE)</f>
        <v>0</v>
      </c>
      <c r="G1041" s="387"/>
      <c r="H1041" s="387">
        <f t="shared" si="35"/>
        <v>0</v>
      </c>
      <c r="I1041" s="387">
        <v>0</v>
      </c>
      <c r="J1041" s="387"/>
    </row>
    <row r="1042" spans="1:10" ht="24">
      <c r="A1042" s="360">
        <v>5</v>
      </c>
      <c r="B1042" s="360" t="s">
        <v>3443</v>
      </c>
      <c r="C1042" s="361" t="s">
        <v>1038</v>
      </c>
      <c r="D1042" s="373"/>
      <c r="E1042" s="387">
        <f t="shared" si="34"/>
        <v>0</v>
      </c>
      <c r="F1042" s="387">
        <f>+VLOOKUP(B1042,'[1]Alimentazione CE Costi'!$H$1:$N$981,7,FALSE)</f>
        <v>0</v>
      </c>
      <c r="G1042" s="387"/>
      <c r="H1042" s="387">
        <f t="shared" si="35"/>
        <v>0</v>
      </c>
      <c r="I1042" s="387">
        <v>0</v>
      </c>
      <c r="J1042" s="387"/>
    </row>
    <row r="1043" spans="1:10" ht="24">
      <c r="A1043" s="360">
        <v>5</v>
      </c>
      <c r="B1043" s="360" t="s">
        <v>3444</v>
      </c>
      <c r="C1043" s="361" t="s">
        <v>1039</v>
      </c>
      <c r="D1043" s="373"/>
      <c r="E1043" s="387">
        <f t="shared" si="34"/>
        <v>0</v>
      </c>
      <c r="F1043" s="387">
        <f>+VLOOKUP(B1043,'[1]Alimentazione CE Costi'!$H$1:$N$981,7,FALSE)</f>
        <v>0</v>
      </c>
      <c r="G1043" s="387"/>
      <c r="H1043" s="387">
        <f t="shared" si="35"/>
        <v>0</v>
      </c>
      <c r="I1043" s="387">
        <v>0</v>
      </c>
      <c r="J1043" s="387"/>
    </row>
    <row r="1044" spans="1:10" ht="24">
      <c r="A1044" s="360">
        <v>5</v>
      </c>
      <c r="B1044" s="360" t="s">
        <v>3445</v>
      </c>
      <c r="C1044" s="361" t="s">
        <v>1040</v>
      </c>
      <c r="D1044" s="373"/>
      <c r="E1044" s="387">
        <f t="shared" si="34"/>
        <v>0</v>
      </c>
      <c r="F1044" s="387">
        <f>+VLOOKUP(B1044,'[1]Alimentazione CE Costi'!$H$1:$N$981,7,FALSE)</f>
        <v>0</v>
      </c>
      <c r="G1044" s="387"/>
      <c r="H1044" s="387">
        <f t="shared" si="35"/>
        <v>0</v>
      </c>
      <c r="I1044" s="387">
        <v>0</v>
      </c>
      <c r="J1044" s="387"/>
    </row>
    <row r="1045" spans="1:10" ht="24">
      <c r="A1045" s="360">
        <v>5</v>
      </c>
      <c r="B1045" s="360" t="s">
        <v>3446</v>
      </c>
      <c r="C1045" s="361" t="s">
        <v>1041</v>
      </c>
      <c r="D1045" s="373"/>
      <c r="E1045" s="387">
        <f t="shared" si="34"/>
        <v>0</v>
      </c>
      <c r="F1045" s="387">
        <f>+VLOOKUP(B1045,'[1]Alimentazione CE Costi'!$H$1:$N$981,7,FALSE)</f>
        <v>0</v>
      </c>
      <c r="G1045" s="387"/>
      <c r="H1045" s="387">
        <f t="shared" si="35"/>
        <v>0</v>
      </c>
      <c r="I1045" s="387">
        <v>0</v>
      </c>
      <c r="J1045" s="387"/>
    </row>
    <row r="1046" spans="1:10" ht="24">
      <c r="A1046" s="360">
        <v>5</v>
      </c>
      <c r="B1046" s="360" t="s">
        <v>3447</v>
      </c>
      <c r="C1046" s="361" t="s">
        <v>1042</v>
      </c>
      <c r="D1046" s="373"/>
      <c r="E1046" s="387">
        <f t="shared" si="34"/>
        <v>0</v>
      </c>
      <c r="F1046" s="387">
        <f>+VLOOKUP(B1046,'[1]Alimentazione CE Costi'!$H$1:$N$981,7,FALSE)</f>
        <v>0</v>
      </c>
      <c r="G1046" s="387"/>
      <c r="H1046" s="387">
        <f t="shared" si="35"/>
        <v>0</v>
      </c>
      <c r="I1046" s="387">
        <v>0</v>
      </c>
      <c r="J1046" s="387"/>
    </row>
    <row r="1047" spans="1:10" ht="24">
      <c r="A1047" s="360">
        <v>5</v>
      </c>
      <c r="B1047" s="360" t="s">
        <v>3448</v>
      </c>
      <c r="C1047" s="361" t="s">
        <v>1043</v>
      </c>
      <c r="D1047" s="373"/>
      <c r="E1047" s="387">
        <f t="shared" si="34"/>
        <v>0</v>
      </c>
      <c r="F1047" s="387">
        <f>+VLOOKUP(B1047,'[1]Alimentazione CE Costi'!$H$1:$N$981,7,FALSE)</f>
        <v>0</v>
      </c>
      <c r="G1047" s="387"/>
      <c r="H1047" s="387">
        <f t="shared" si="35"/>
        <v>0</v>
      </c>
      <c r="I1047" s="387">
        <v>0</v>
      </c>
      <c r="J1047" s="387"/>
    </row>
    <row r="1048" spans="1:10" ht="24">
      <c r="A1048" s="360">
        <v>5</v>
      </c>
      <c r="B1048" s="360" t="s">
        <v>3449</v>
      </c>
      <c r="C1048" s="361" t="s">
        <v>1044</v>
      </c>
      <c r="D1048" s="373"/>
      <c r="E1048" s="387">
        <f t="shared" si="34"/>
        <v>0</v>
      </c>
      <c r="F1048" s="387">
        <f>+VLOOKUP(B1048,'[1]Alimentazione CE Costi'!$H$1:$N$981,7,FALSE)</f>
        <v>0</v>
      </c>
      <c r="G1048" s="387"/>
      <c r="H1048" s="387">
        <f t="shared" si="35"/>
        <v>0</v>
      </c>
      <c r="I1048" s="387">
        <v>0</v>
      </c>
      <c r="J1048" s="387"/>
    </row>
    <row r="1049" spans="1:10" ht="24">
      <c r="A1049" s="360">
        <v>5</v>
      </c>
      <c r="B1049" s="360" t="s">
        <v>3450</v>
      </c>
      <c r="C1049" s="361" t="s">
        <v>1045</v>
      </c>
      <c r="D1049" s="373"/>
      <c r="E1049" s="387">
        <f t="shared" si="34"/>
        <v>0</v>
      </c>
      <c r="F1049" s="387">
        <f>+VLOOKUP(B1049,'[1]Alimentazione CE Costi'!$H$1:$N$981,7,FALSE)</f>
        <v>0</v>
      </c>
      <c r="G1049" s="387"/>
      <c r="H1049" s="387">
        <f t="shared" si="35"/>
        <v>0</v>
      </c>
      <c r="I1049" s="387">
        <v>0</v>
      </c>
      <c r="J1049" s="387"/>
    </row>
    <row r="1050" spans="1:10" ht="24">
      <c r="A1050" s="360">
        <v>5</v>
      </c>
      <c r="B1050" s="360" t="s">
        <v>3451</v>
      </c>
      <c r="C1050" s="361" t="s">
        <v>1046</v>
      </c>
      <c r="D1050" s="373"/>
      <c r="E1050" s="387">
        <f t="shared" si="34"/>
        <v>0</v>
      </c>
      <c r="F1050" s="387">
        <f>+VLOOKUP(B1050,'[1]Alimentazione CE Costi'!$H$1:$N$981,7,FALSE)</f>
        <v>0</v>
      </c>
      <c r="G1050" s="387"/>
      <c r="H1050" s="387">
        <f t="shared" si="35"/>
        <v>0</v>
      </c>
      <c r="I1050" s="387">
        <v>0</v>
      </c>
      <c r="J1050" s="387"/>
    </row>
    <row r="1051" spans="1:10" ht="24">
      <c r="A1051" s="360">
        <v>5</v>
      </c>
      <c r="B1051" s="360" t="s">
        <v>3452</v>
      </c>
      <c r="C1051" s="361" t="s">
        <v>1047</v>
      </c>
      <c r="D1051" s="373"/>
      <c r="E1051" s="387">
        <f t="shared" si="34"/>
        <v>0</v>
      </c>
      <c r="F1051" s="387">
        <f>+VLOOKUP(B1051,'[1]Alimentazione CE Costi'!$H$1:$N$981,7,FALSE)</f>
        <v>0</v>
      </c>
      <c r="G1051" s="387"/>
      <c r="H1051" s="387">
        <f t="shared" si="35"/>
        <v>0</v>
      </c>
      <c r="I1051" s="387">
        <v>0</v>
      </c>
      <c r="J1051" s="387"/>
    </row>
    <row r="1052" spans="1:10" ht="24">
      <c r="A1052" s="360">
        <v>5</v>
      </c>
      <c r="B1052" s="360" t="s">
        <v>3453</v>
      </c>
      <c r="C1052" s="361" t="s">
        <v>1048</v>
      </c>
      <c r="D1052" s="373"/>
      <c r="E1052" s="387">
        <f t="shared" si="34"/>
        <v>0</v>
      </c>
      <c r="F1052" s="387">
        <f>+VLOOKUP(B1052,'[1]Alimentazione CE Costi'!$H$1:$N$981,7,FALSE)</f>
        <v>0</v>
      </c>
      <c r="G1052" s="387"/>
      <c r="H1052" s="387">
        <f t="shared" si="35"/>
        <v>0</v>
      </c>
      <c r="I1052" s="387">
        <v>0</v>
      </c>
      <c r="J1052" s="387"/>
    </row>
    <row r="1053" spans="1:10" ht="24">
      <c r="A1053" s="360">
        <v>5</v>
      </c>
      <c r="B1053" s="360" t="s">
        <v>3454</v>
      </c>
      <c r="C1053" s="361" t="s">
        <v>1049</v>
      </c>
      <c r="D1053" s="373"/>
      <c r="E1053" s="387">
        <f t="shared" si="34"/>
        <v>0</v>
      </c>
      <c r="F1053" s="387">
        <f>+VLOOKUP(B1053,'[1]Alimentazione CE Costi'!$H$1:$N$981,7,FALSE)</f>
        <v>0</v>
      </c>
      <c r="G1053" s="387"/>
      <c r="H1053" s="387">
        <f t="shared" si="35"/>
        <v>0</v>
      </c>
      <c r="I1053" s="387">
        <v>0</v>
      </c>
      <c r="J1053" s="387"/>
    </row>
    <row r="1054" spans="1:10">
      <c r="A1054" s="360">
        <v>5</v>
      </c>
      <c r="B1054" s="360" t="s">
        <v>3455</v>
      </c>
      <c r="C1054" s="361" t="s">
        <v>1050</v>
      </c>
      <c r="D1054" s="373"/>
      <c r="E1054" s="387">
        <f t="shared" si="34"/>
        <v>0</v>
      </c>
      <c r="F1054" s="387">
        <f>+VLOOKUP(B1054,'[1]Alimentazione CE Costi'!$H$1:$N$981,7,FALSE)</f>
        <v>0</v>
      </c>
      <c r="G1054" s="387"/>
      <c r="H1054" s="387">
        <f t="shared" si="35"/>
        <v>0</v>
      </c>
      <c r="I1054" s="387">
        <v>0</v>
      </c>
      <c r="J1054" s="387"/>
    </row>
    <row r="1055" spans="1:10" ht="24">
      <c r="A1055" s="360">
        <v>5</v>
      </c>
      <c r="B1055" s="360" t="s">
        <v>3456</v>
      </c>
      <c r="C1055" s="361" t="s">
        <v>1051</v>
      </c>
      <c r="D1055" s="373"/>
      <c r="E1055" s="387">
        <f t="shared" si="34"/>
        <v>0</v>
      </c>
      <c r="F1055" s="387">
        <f>+VLOOKUP(B1055,'[1]Alimentazione CE Costi'!$H$1:$N$981,7,FALSE)</f>
        <v>0</v>
      </c>
      <c r="G1055" s="387"/>
      <c r="H1055" s="387">
        <f t="shared" si="35"/>
        <v>0</v>
      </c>
      <c r="I1055" s="387">
        <v>0</v>
      </c>
      <c r="J1055" s="387"/>
    </row>
    <row r="1056" spans="1:10">
      <c r="A1056" s="360">
        <v>5</v>
      </c>
      <c r="B1056" s="360" t="s">
        <v>3457</v>
      </c>
      <c r="C1056" s="361" t="s">
        <v>1052</v>
      </c>
      <c r="D1056" s="373"/>
      <c r="E1056" s="387">
        <f t="shared" si="34"/>
        <v>0</v>
      </c>
      <c r="F1056" s="387">
        <f>+VLOOKUP(B1056,'[1]Alimentazione CE Costi'!$H$1:$N$981,7,FALSE)</f>
        <v>0</v>
      </c>
      <c r="G1056" s="387"/>
      <c r="H1056" s="387">
        <f t="shared" si="35"/>
        <v>0</v>
      </c>
      <c r="I1056" s="387">
        <v>0</v>
      </c>
      <c r="J1056" s="387"/>
    </row>
    <row r="1057" spans="1:10">
      <c r="A1057" s="360">
        <v>5</v>
      </c>
      <c r="B1057" s="360" t="s">
        <v>3458</v>
      </c>
      <c r="C1057" s="361" t="s">
        <v>1053</v>
      </c>
      <c r="D1057" s="373"/>
      <c r="E1057" s="387">
        <f t="shared" si="34"/>
        <v>0</v>
      </c>
      <c r="F1057" s="387">
        <f>+VLOOKUP(B1057,'[1]Alimentazione CE Costi'!$H$1:$N$981,7,FALSE)</f>
        <v>0</v>
      </c>
      <c r="G1057" s="387"/>
      <c r="H1057" s="387">
        <f t="shared" si="35"/>
        <v>0</v>
      </c>
      <c r="I1057" s="387">
        <v>0</v>
      </c>
      <c r="J1057" s="387"/>
    </row>
    <row r="1058" spans="1:10">
      <c r="A1058" s="360">
        <v>5</v>
      </c>
      <c r="B1058" s="360" t="s">
        <v>3459</v>
      </c>
      <c r="C1058" s="361" t="s">
        <v>1054</v>
      </c>
      <c r="D1058" s="373"/>
      <c r="E1058" s="387">
        <f t="shared" si="34"/>
        <v>0</v>
      </c>
      <c r="F1058" s="387">
        <f>+VLOOKUP(B1058,'[1]Alimentazione CE Costi'!$H$1:$N$981,7,FALSE)</f>
        <v>0</v>
      </c>
      <c r="G1058" s="387"/>
      <c r="H1058" s="387">
        <f t="shared" si="35"/>
        <v>0</v>
      </c>
      <c r="I1058" s="387">
        <v>0</v>
      </c>
      <c r="J1058" s="387"/>
    </row>
    <row r="1059" spans="1:10">
      <c r="A1059" s="360">
        <v>5</v>
      </c>
      <c r="B1059" s="360" t="s">
        <v>3460</v>
      </c>
      <c r="C1059" s="361" t="s">
        <v>1055</v>
      </c>
      <c r="D1059" s="373"/>
      <c r="E1059" s="387">
        <f t="shared" si="34"/>
        <v>0</v>
      </c>
      <c r="F1059" s="387">
        <f>+VLOOKUP(B1059,'[1]Alimentazione CE Costi'!$H$1:$N$981,7,FALSE)</f>
        <v>0</v>
      </c>
      <c r="G1059" s="387"/>
      <c r="H1059" s="387">
        <f t="shared" si="35"/>
        <v>0</v>
      </c>
      <c r="I1059" s="387">
        <v>0</v>
      </c>
      <c r="J1059" s="387"/>
    </row>
    <row r="1060" spans="1:10">
      <c r="A1060" s="360">
        <v>5</v>
      </c>
      <c r="B1060" s="360" t="s">
        <v>3461</v>
      </c>
      <c r="C1060" s="361" t="s">
        <v>1056</v>
      </c>
      <c r="D1060" s="373"/>
      <c r="E1060" s="387">
        <f t="shared" si="34"/>
        <v>0</v>
      </c>
      <c r="F1060" s="387">
        <f>+VLOOKUP(B1060,'[1]Alimentazione CE Costi'!$H$1:$N$981,7,FALSE)</f>
        <v>0</v>
      </c>
      <c r="G1060" s="387"/>
      <c r="H1060" s="387">
        <f t="shared" si="35"/>
        <v>0</v>
      </c>
      <c r="I1060" s="387">
        <v>0</v>
      </c>
      <c r="J1060" s="387"/>
    </row>
    <row r="1061" spans="1:10">
      <c r="A1061" s="360">
        <v>5</v>
      </c>
      <c r="B1061" s="360" t="s">
        <v>3462</v>
      </c>
      <c r="C1061" s="361" t="s">
        <v>1057</v>
      </c>
      <c r="D1061" s="373"/>
      <c r="E1061" s="387">
        <f t="shared" si="34"/>
        <v>0</v>
      </c>
      <c r="F1061" s="387">
        <f>+VLOOKUP(B1061,'[1]Alimentazione CE Costi'!$H$1:$N$981,7,FALSE)</f>
        <v>0</v>
      </c>
      <c r="G1061" s="387"/>
      <c r="H1061" s="387">
        <f t="shared" si="35"/>
        <v>0</v>
      </c>
      <c r="I1061" s="387">
        <v>0</v>
      </c>
      <c r="J1061" s="387"/>
    </row>
    <row r="1062" spans="1:10">
      <c r="A1062" s="360">
        <v>5</v>
      </c>
      <c r="B1062" s="360" t="s">
        <v>3463</v>
      </c>
      <c r="C1062" s="361" t="s">
        <v>1058</v>
      </c>
      <c r="D1062" s="373"/>
      <c r="E1062" s="387">
        <f t="shared" si="34"/>
        <v>0</v>
      </c>
      <c r="F1062" s="387">
        <f>+VLOOKUP(B1062,'[1]Alimentazione CE Costi'!$H$1:$N$981,7,FALSE)</f>
        <v>0</v>
      </c>
      <c r="G1062" s="387"/>
      <c r="H1062" s="387">
        <f t="shared" si="35"/>
        <v>0</v>
      </c>
      <c r="I1062" s="387">
        <v>0</v>
      </c>
      <c r="J1062" s="387"/>
    </row>
    <row r="1063" spans="1:10">
      <c r="A1063" s="360">
        <v>5</v>
      </c>
      <c r="B1063" s="360" t="s">
        <v>3464</v>
      </c>
      <c r="C1063" s="361" t="s">
        <v>1059</v>
      </c>
      <c r="D1063" s="373"/>
      <c r="E1063" s="387">
        <f t="shared" si="34"/>
        <v>0</v>
      </c>
      <c r="F1063" s="387">
        <f>+VLOOKUP(B1063,'[1]Alimentazione CE Costi'!$H$1:$N$981,7,FALSE)</f>
        <v>0</v>
      </c>
      <c r="G1063" s="387"/>
      <c r="H1063" s="387">
        <f t="shared" si="35"/>
        <v>0</v>
      </c>
      <c r="I1063" s="387">
        <v>0</v>
      </c>
      <c r="J1063" s="387"/>
    </row>
    <row r="1064" spans="1:10">
      <c r="A1064" s="360">
        <v>5</v>
      </c>
      <c r="B1064" s="360" t="s">
        <v>3465</v>
      </c>
      <c r="C1064" s="361" t="s">
        <v>1060</v>
      </c>
      <c r="D1064" s="373"/>
      <c r="E1064" s="387">
        <f t="shared" si="34"/>
        <v>0</v>
      </c>
      <c r="F1064" s="387">
        <f>+VLOOKUP(B1064,'[1]Alimentazione CE Costi'!$H$1:$N$981,7,FALSE)</f>
        <v>0</v>
      </c>
      <c r="G1064" s="387"/>
      <c r="H1064" s="387">
        <f t="shared" si="35"/>
        <v>0</v>
      </c>
      <c r="I1064" s="387">
        <v>0</v>
      </c>
      <c r="J1064" s="387"/>
    </row>
    <row r="1065" spans="1:10">
      <c r="A1065" s="371" t="s">
        <v>1965</v>
      </c>
      <c r="B1065" s="357" t="s">
        <v>1061</v>
      </c>
      <c r="C1065" s="357" t="s">
        <v>1664</v>
      </c>
      <c r="D1065" s="372"/>
      <c r="E1065" s="384"/>
      <c r="F1065" s="384"/>
      <c r="G1065" s="384"/>
      <c r="H1065" s="384"/>
      <c r="I1065" s="384"/>
      <c r="J1065" s="384"/>
    </row>
    <row r="1066" spans="1:10">
      <c r="A1066" s="371" t="s">
        <v>1967</v>
      </c>
      <c r="B1066" s="357" t="s">
        <v>1062</v>
      </c>
      <c r="C1066" s="357" t="s">
        <v>1665</v>
      </c>
      <c r="D1066" s="372"/>
      <c r="E1066" s="384"/>
      <c r="F1066" s="384"/>
      <c r="G1066" s="384"/>
      <c r="H1066" s="384"/>
      <c r="I1066" s="384"/>
      <c r="J1066" s="384"/>
    </row>
    <row r="1067" spans="1:10">
      <c r="A1067" s="371" t="s">
        <v>1969</v>
      </c>
      <c r="B1067" s="357" t="s">
        <v>1063</v>
      </c>
      <c r="C1067" s="357" t="s">
        <v>1666</v>
      </c>
      <c r="D1067" s="372"/>
      <c r="E1067" s="384"/>
      <c r="F1067" s="384"/>
      <c r="G1067" s="384"/>
      <c r="H1067" s="384"/>
      <c r="I1067" s="384"/>
      <c r="J1067" s="384"/>
    </row>
    <row r="1068" spans="1:10">
      <c r="A1068" s="360" t="s">
        <v>1971</v>
      </c>
      <c r="B1068" s="360" t="s">
        <v>3466</v>
      </c>
      <c r="C1068" s="361" t="s">
        <v>3467</v>
      </c>
      <c r="D1068" s="373"/>
      <c r="E1068" s="387">
        <f t="shared" si="34"/>
        <v>0</v>
      </c>
      <c r="F1068" s="387">
        <f>+VLOOKUP(B1068,'[1]Alimentazione CE Costi'!$H$1:$N$981,7,FALSE)</f>
        <v>0</v>
      </c>
      <c r="G1068" s="387"/>
      <c r="H1068" s="387">
        <f t="shared" si="35"/>
        <v>0</v>
      </c>
      <c r="I1068" s="387">
        <v>0</v>
      </c>
      <c r="J1068" s="387"/>
    </row>
    <row r="1069" spans="1:10">
      <c r="A1069" s="371" t="s">
        <v>1969</v>
      </c>
      <c r="B1069" s="357" t="s">
        <v>1064</v>
      </c>
      <c r="C1069" s="357" t="s">
        <v>1667</v>
      </c>
      <c r="D1069" s="372"/>
      <c r="E1069" s="384"/>
      <c r="F1069" s="384"/>
      <c r="G1069" s="384"/>
      <c r="H1069" s="384"/>
      <c r="I1069" s="384"/>
      <c r="J1069" s="384"/>
    </row>
    <row r="1070" spans="1:10">
      <c r="A1070" s="360" t="s">
        <v>1971</v>
      </c>
      <c r="B1070" s="360" t="s">
        <v>3468</v>
      </c>
      <c r="C1070" s="361" t="s">
        <v>3469</v>
      </c>
      <c r="D1070" s="373"/>
      <c r="E1070" s="387">
        <f t="shared" si="34"/>
        <v>0</v>
      </c>
      <c r="F1070" s="387">
        <f>+VLOOKUP(B1070,'[1]Alimentazione CE Costi'!$H$1:$N$981,7,FALSE)</f>
        <v>0</v>
      </c>
      <c r="G1070" s="387"/>
      <c r="H1070" s="387">
        <f t="shared" si="35"/>
        <v>0</v>
      </c>
      <c r="I1070" s="387">
        <v>0</v>
      </c>
      <c r="J1070" s="387"/>
    </row>
    <row r="1071" spans="1:10">
      <c r="A1071" s="371" t="s">
        <v>1969</v>
      </c>
      <c r="B1071" s="357" t="s">
        <v>1065</v>
      </c>
      <c r="C1071" s="357" t="s">
        <v>1668</v>
      </c>
      <c r="D1071" s="372"/>
      <c r="E1071" s="384"/>
      <c r="F1071" s="384"/>
      <c r="G1071" s="384"/>
      <c r="H1071" s="384"/>
      <c r="I1071" s="384"/>
      <c r="J1071" s="384"/>
    </row>
    <row r="1072" spans="1:10">
      <c r="A1072" s="360" t="s">
        <v>1971</v>
      </c>
      <c r="B1072" s="360" t="s">
        <v>3470</v>
      </c>
      <c r="C1072" s="361" t="s">
        <v>3471</v>
      </c>
      <c r="D1072" s="373"/>
      <c r="E1072" s="387">
        <f t="shared" si="34"/>
        <v>0</v>
      </c>
      <c r="F1072" s="387">
        <f>+VLOOKUP(B1072,'[1]Alimentazione CE Costi'!$H$1:$N$981,7,FALSE)</f>
        <v>0</v>
      </c>
      <c r="G1072" s="387"/>
      <c r="H1072" s="387">
        <f t="shared" si="35"/>
        <v>0</v>
      </c>
      <c r="I1072" s="387">
        <v>0</v>
      </c>
      <c r="J1072" s="387"/>
    </row>
    <row r="1073" spans="1:10">
      <c r="A1073" s="371" t="s">
        <v>1969</v>
      </c>
      <c r="B1073" s="357" t="s">
        <v>1066</v>
      </c>
      <c r="C1073" s="357" t="s">
        <v>1669</v>
      </c>
      <c r="D1073" s="372"/>
      <c r="E1073" s="384"/>
      <c r="F1073" s="384"/>
      <c r="G1073" s="384"/>
      <c r="H1073" s="384"/>
      <c r="I1073" s="384"/>
      <c r="J1073" s="384"/>
    </row>
    <row r="1074" spans="1:10">
      <c r="A1074" s="360" t="s">
        <v>1971</v>
      </c>
      <c r="B1074" s="360" t="s">
        <v>3472</v>
      </c>
      <c r="C1074" s="361" t="s">
        <v>3473</v>
      </c>
      <c r="D1074" s="373"/>
      <c r="E1074" s="387">
        <f t="shared" si="34"/>
        <v>0</v>
      </c>
      <c r="F1074" s="387">
        <f>+VLOOKUP(B1074,'[1]Alimentazione CE Costi'!$H$1:$N$981,7,FALSE)</f>
        <v>0</v>
      </c>
      <c r="G1074" s="387"/>
      <c r="H1074" s="387">
        <f t="shared" si="35"/>
        <v>0</v>
      </c>
      <c r="I1074" s="387">
        <v>0</v>
      </c>
      <c r="J1074" s="387"/>
    </row>
    <row r="1075" spans="1:10">
      <c r="A1075" s="371" t="s">
        <v>1969</v>
      </c>
      <c r="B1075" s="357" t="s">
        <v>1067</v>
      </c>
      <c r="C1075" s="357" t="s">
        <v>1670</v>
      </c>
      <c r="D1075" s="372"/>
      <c r="E1075" s="384"/>
      <c r="F1075" s="384"/>
      <c r="G1075" s="384"/>
      <c r="H1075" s="384"/>
      <c r="I1075" s="384"/>
      <c r="J1075" s="384"/>
    </row>
    <row r="1076" spans="1:10">
      <c r="A1076" s="360" t="s">
        <v>1971</v>
      </c>
      <c r="B1076" s="360" t="s">
        <v>3474</v>
      </c>
      <c r="C1076" s="361" t="s">
        <v>3475</v>
      </c>
      <c r="D1076" s="373"/>
      <c r="E1076" s="387">
        <f t="shared" si="34"/>
        <v>0</v>
      </c>
      <c r="F1076" s="387">
        <f>+VLOOKUP(B1076,'[1]Alimentazione CE Costi'!$H$1:$N$981,7,FALSE)</f>
        <v>0</v>
      </c>
      <c r="G1076" s="387"/>
      <c r="H1076" s="387">
        <f t="shared" si="35"/>
        <v>0</v>
      </c>
      <c r="I1076" s="387">
        <v>0</v>
      </c>
      <c r="J1076" s="387"/>
    </row>
    <row r="1077" spans="1:10">
      <c r="A1077" s="371" t="s">
        <v>1969</v>
      </c>
      <c r="B1077" s="357" t="s">
        <v>1068</v>
      </c>
      <c r="C1077" s="357" t="s">
        <v>1671</v>
      </c>
      <c r="D1077" s="372"/>
      <c r="E1077" s="384"/>
      <c r="F1077" s="384"/>
      <c r="G1077" s="384"/>
      <c r="H1077" s="384"/>
      <c r="I1077" s="384"/>
      <c r="J1077" s="384"/>
    </row>
    <row r="1078" spans="1:10">
      <c r="A1078" s="360" t="s">
        <v>1971</v>
      </c>
      <c r="B1078" s="360" t="s">
        <v>3476</v>
      </c>
      <c r="C1078" s="361" t="s">
        <v>3477</v>
      </c>
      <c r="D1078" s="373"/>
      <c r="E1078" s="387">
        <f t="shared" si="34"/>
        <v>0</v>
      </c>
      <c r="F1078" s="387">
        <f>+VLOOKUP(B1078,'[1]Alimentazione CE Costi'!$H$1:$N$981,7,FALSE)</f>
        <v>0</v>
      </c>
      <c r="G1078" s="387"/>
      <c r="H1078" s="387">
        <f t="shared" si="35"/>
        <v>0</v>
      </c>
      <c r="I1078" s="387">
        <v>0</v>
      </c>
      <c r="J1078" s="387"/>
    </row>
    <row r="1079" spans="1:10">
      <c r="A1079" s="371" t="s">
        <v>1969</v>
      </c>
      <c r="B1079" s="357" t="s">
        <v>1069</v>
      </c>
      <c r="C1079" s="357" t="s">
        <v>1672</v>
      </c>
      <c r="D1079" s="372"/>
      <c r="E1079" s="384"/>
      <c r="F1079" s="384"/>
      <c r="G1079" s="384"/>
      <c r="H1079" s="384"/>
      <c r="I1079" s="384"/>
      <c r="J1079" s="384"/>
    </row>
    <row r="1080" spans="1:10">
      <c r="A1080" s="360" t="s">
        <v>1971</v>
      </c>
      <c r="B1080" s="360" t="s">
        <v>3478</v>
      </c>
      <c r="C1080" s="361" t="s">
        <v>3479</v>
      </c>
      <c r="D1080" s="373"/>
      <c r="E1080" s="387">
        <f t="shared" si="34"/>
        <v>0</v>
      </c>
      <c r="F1080" s="387">
        <f>+VLOOKUP(B1080,'[1]Alimentazione CE Costi'!$H$1:$N$981,7,FALSE)</f>
        <v>0</v>
      </c>
      <c r="G1080" s="387"/>
      <c r="H1080" s="387">
        <f t="shared" si="35"/>
        <v>0</v>
      </c>
      <c r="I1080" s="387">
        <v>0</v>
      </c>
      <c r="J1080" s="387"/>
    </row>
    <row r="1081" spans="1:10">
      <c r="A1081" s="371" t="s">
        <v>1969</v>
      </c>
      <c r="B1081" s="357" t="s">
        <v>1070</v>
      </c>
      <c r="C1081" s="357" t="s">
        <v>1673</v>
      </c>
      <c r="D1081" s="372"/>
      <c r="E1081" s="384"/>
      <c r="F1081" s="384"/>
      <c r="G1081" s="384"/>
      <c r="H1081" s="384"/>
      <c r="I1081" s="384"/>
      <c r="J1081" s="384"/>
    </row>
    <row r="1082" spans="1:10">
      <c r="A1082" s="360" t="s">
        <v>1971</v>
      </c>
      <c r="B1082" s="360" t="s">
        <v>3480</v>
      </c>
      <c r="C1082" s="361" t="s">
        <v>3481</v>
      </c>
      <c r="D1082" s="373"/>
      <c r="E1082" s="387">
        <f t="shared" ref="E1082:E1145" si="36">+F1082+G1082</f>
        <v>0</v>
      </c>
      <c r="F1082" s="387">
        <f>+VLOOKUP(B1082,'[1]Alimentazione CE Costi'!$H$1:$N$981,7,FALSE)</f>
        <v>0</v>
      </c>
      <c r="G1082" s="387"/>
      <c r="H1082" s="387">
        <f t="shared" ref="H1082:H1145" si="37">+I1082+J1082</f>
        <v>0</v>
      </c>
      <c r="I1082" s="387">
        <v>0</v>
      </c>
      <c r="J1082" s="387"/>
    </row>
    <row r="1083" spans="1:10">
      <c r="A1083" s="371" t="s">
        <v>1967</v>
      </c>
      <c r="B1083" s="357" t="s">
        <v>1071</v>
      </c>
      <c r="C1083" s="357" t="s">
        <v>1674</v>
      </c>
      <c r="D1083" s="372"/>
      <c r="E1083" s="384"/>
      <c r="F1083" s="384"/>
      <c r="G1083" s="384"/>
      <c r="H1083" s="384"/>
      <c r="I1083" s="384"/>
      <c r="J1083" s="384"/>
    </row>
    <row r="1084" spans="1:10">
      <c r="A1084" s="371" t="s">
        <v>1969</v>
      </c>
      <c r="B1084" s="357" t="s">
        <v>1072</v>
      </c>
      <c r="C1084" s="357" t="s">
        <v>1675</v>
      </c>
      <c r="D1084" s="372"/>
      <c r="E1084" s="384"/>
      <c r="F1084" s="384"/>
      <c r="G1084" s="384"/>
      <c r="H1084" s="384"/>
      <c r="I1084" s="384"/>
      <c r="J1084" s="384"/>
    </row>
    <row r="1085" spans="1:10">
      <c r="A1085" s="360" t="s">
        <v>1971</v>
      </c>
      <c r="B1085" s="360" t="s">
        <v>3482</v>
      </c>
      <c r="C1085" s="361" t="s">
        <v>3483</v>
      </c>
      <c r="D1085" s="373"/>
      <c r="E1085" s="387">
        <f t="shared" si="36"/>
        <v>0</v>
      </c>
      <c r="F1085" s="387">
        <f>+VLOOKUP(B1085,'[1]Alimentazione CE Costi'!$H$1:$N$981,7,FALSE)</f>
        <v>0</v>
      </c>
      <c r="G1085" s="387"/>
      <c r="H1085" s="387">
        <f t="shared" si="37"/>
        <v>0</v>
      </c>
      <c r="I1085" s="387">
        <v>0</v>
      </c>
      <c r="J1085" s="387"/>
    </row>
    <row r="1086" spans="1:10" ht="25.5">
      <c r="A1086" s="371" t="s">
        <v>1969</v>
      </c>
      <c r="B1086" s="357" t="s">
        <v>1073</v>
      </c>
      <c r="C1086" s="357" t="s">
        <v>1676</v>
      </c>
      <c r="D1086" s="372"/>
      <c r="E1086" s="384"/>
      <c r="F1086" s="384"/>
      <c r="G1086" s="384"/>
      <c r="H1086" s="384"/>
      <c r="I1086" s="384"/>
      <c r="J1086" s="384"/>
    </row>
    <row r="1087" spans="1:10" ht="24">
      <c r="A1087" s="360" t="s">
        <v>1971</v>
      </c>
      <c r="B1087" s="360" t="s">
        <v>3484</v>
      </c>
      <c r="C1087" s="361" t="s">
        <v>3485</v>
      </c>
      <c r="D1087" s="373"/>
      <c r="E1087" s="387">
        <f t="shared" si="36"/>
        <v>0</v>
      </c>
      <c r="F1087" s="387">
        <f>+VLOOKUP(B1087,'[1]Alimentazione CE Costi'!$H$1:$N$981,7,FALSE)</f>
        <v>0</v>
      </c>
      <c r="G1087" s="387"/>
      <c r="H1087" s="387">
        <f t="shared" si="37"/>
        <v>0</v>
      </c>
      <c r="I1087" s="387">
        <v>0</v>
      </c>
      <c r="J1087" s="387"/>
    </row>
    <row r="1088" spans="1:10">
      <c r="A1088" s="371" t="s">
        <v>1969</v>
      </c>
      <c r="B1088" s="357" t="s">
        <v>1074</v>
      </c>
      <c r="C1088" s="357" t="s">
        <v>1677</v>
      </c>
      <c r="D1088" s="372"/>
      <c r="E1088" s="384"/>
      <c r="F1088" s="384"/>
      <c r="G1088" s="384"/>
      <c r="H1088" s="384"/>
      <c r="I1088" s="384"/>
      <c r="J1088" s="384"/>
    </row>
    <row r="1089" spans="1:10">
      <c r="A1089" s="360" t="s">
        <v>1971</v>
      </c>
      <c r="B1089" s="360" t="s">
        <v>3486</v>
      </c>
      <c r="C1089" s="361" t="s">
        <v>3487</v>
      </c>
      <c r="D1089" s="373"/>
      <c r="E1089" s="387">
        <f t="shared" si="36"/>
        <v>0</v>
      </c>
      <c r="F1089" s="387">
        <f>+VLOOKUP(B1089,'[1]Alimentazione CE Costi'!$H$1:$N$981,7,FALSE)</f>
        <v>0</v>
      </c>
      <c r="G1089" s="387"/>
      <c r="H1089" s="387">
        <f t="shared" si="37"/>
        <v>0</v>
      </c>
      <c r="I1089" s="387">
        <v>0</v>
      </c>
      <c r="J1089" s="387"/>
    </row>
    <row r="1090" spans="1:10">
      <c r="A1090" s="371" t="s">
        <v>1969</v>
      </c>
      <c r="B1090" s="357" t="s">
        <v>1075</v>
      </c>
      <c r="C1090" s="357" t="s">
        <v>1678</v>
      </c>
      <c r="D1090" s="372"/>
      <c r="E1090" s="384"/>
      <c r="F1090" s="384"/>
      <c r="G1090" s="384"/>
      <c r="H1090" s="384"/>
      <c r="I1090" s="384"/>
      <c r="J1090" s="384"/>
    </row>
    <row r="1091" spans="1:10">
      <c r="A1091" s="360" t="s">
        <v>1971</v>
      </c>
      <c r="B1091" s="360" t="s">
        <v>3488</v>
      </c>
      <c r="C1091" s="361" t="s">
        <v>3489</v>
      </c>
      <c r="D1091" s="373"/>
      <c r="E1091" s="387">
        <f t="shared" si="36"/>
        <v>0</v>
      </c>
      <c r="F1091" s="387">
        <f>+VLOOKUP(B1091,'[1]Alimentazione CE Costi'!$H$1:$N$981,7,FALSE)</f>
        <v>0</v>
      </c>
      <c r="G1091" s="387"/>
      <c r="H1091" s="387">
        <f t="shared" si="37"/>
        <v>0</v>
      </c>
      <c r="I1091" s="387">
        <v>0</v>
      </c>
      <c r="J1091" s="387"/>
    </row>
    <row r="1092" spans="1:10">
      <c r="A1092" s="371" t="s">
        <v>1969</v>
      </c>
      <c r="B1092" s="357" t="s">
        <v>1076</v>
      </c>
      <c r="C1092" s="357" t="s">
        <v>1679</v>
      </c>
      <c r="D1092" s="372"/>
      <c r="E1092" s="384"/>
      <c r="F1092" s="384"/>
      <c r="G1092" s="384"/>
      <c r="H1092" s="384"/>
      <c r="I1092" s="384"/>
      <c r="J1092" s="384"/>
    </row>
    <row r="1093" spans="1:10">
      <c r="A1093" s="360" t="s">
        <v>1971</v>
      </c>
      <c r="B1093" s="360" t="s">
        <v>3490</v>
      </c>
      <c r="C1093" s="361" t="s">
        <v>3491</v>
      </c>
      <c r="D1093" s="373"/>
      <c r="E1093" s="387">
        <f t="shared" si="36"/>
        <v>0</v>
      </c>
      <c r="F1093" s="387">
        <f>+VLOOKUP(B1093,'[1]Alimentazione CE Costi'!$H$1:$N$981,7,FALSE)</f>
        <v>0</v>
      </c>
      <c r="G1093" s="387"/>
      <c r="H1093" s="387">
        <f t="shared" si="37"/>
        <v>0</v>
      </c>
      <c r="I1093" s="387">
        <v>0</v>
      </c>
      <c r="J1093" s="387"/>
    </row>
    <row r="1094" spans="1:10">
      <c r="A1094" s="371" t="s">
        <v>1969</v>
      </c>
      <c r="B1094" s="357" t="s">
        <v>1077</v>
      </c>
      <c r="C1094" s="357" t="s">
        <v>1680</v>
      </c>
      <c r="D1094" s="372"/>
      <c r="E1094" s="384"/>
      <c r="F1094" s="384"/>
      <c r="G1094" s="384"/>
      <c r="H1094" s="384"/>
      <c r="I1094" s="384"/>
      <c r="J1094" s="384"/>
    </row>
    <row r="1095" spans="1:10">
      <c r="A1095" s="360" t="s">
        <v>1971</v>
      </c>
      <c r="B1095" s="360" t="s">
        <v>3492</v>
      </c>
      <c r="C1095" s="361" t="s">
        <v>3493</v>
      </c>
      <c r="D1095" s="373"/>
      <c r="E1095" s="387">
        <f t="shared" si="36"/>
        <v>0</v>
      </c>
      <c r="F1095" s="387">
        <f>+VLOOKUP(B1095,'[1]Alimentazione CE Costi'!$H$1:$N$981,7,FALSE)</f>
        <v>0</v>
      </c>
      <c r="G1095" s="387"/>
      <c r="H1095" s="387">
        <f t="shared" si="37"/>
        <v>0</v>
      </c>
      <c r="I1095" s="387">
        <v>0</v>
      </c>
      <c r="J1095" s="387"/>
    </row>
    <row r="1096" spans="1:10">
      <c r="A1096" s="371" t="s">
        <v>1965</v>
      </c>
      <c r="B1096" s="357" t="s">
        <v>1078</v>
      </c>
      <c r="C1096" s="357" t="s">
        <v>3494</v>
      </c>
      <c r="D1096" s="372"/>
      <c r="E1096" s="384"/>
      <c r="F1096" s="384"/>
      <c r="G1096" s="384"/>
      <c r="H1096" s="384"/>
      <c r="I1096" s="384"/>
      <c r="J1096" s="384"/>
    </row>
    <row r="1097" spans="1:10">
      <c r="A1097" s="371" t="s">
        <v>1967</v>
      </c>
      <c r="B1097" s="357" t="s">
        <v>1079</v>
      </c>
      <c r="C1097" s="357" t="s">
        <v>1682</v>
      </c>
      <c r="D1097" s="372"/>
      <c r="E1097" s="384"/>
      <c r="F1097" s="384"/>
      <c r="G1097" s="384"/>
      <c r="H1097" s="384"/>
      <c r="I1097" s="384"/>
      <c r="J1097" s="384"/>
    </row>
    <row r="1098" spans="1:10" ht="25.5">
      <c r="A1098" s="371" t="s">
        <v>1969</v>
      </c>
      <c r="B1098" s="357" t="s">
        <v>1081</v>
      </c>
      <c r="C1098" s="357" t="s">
        <v>1683</v>
      </c>
      <c r="D1098" s="372"/>
      <c r="E1098" s="384"/>
      <c r="F1098" s="384"/>
      <c r="G1098" s="384"/>
      <c r="H1098" s="384"/>
      <c r="I1098" s="384"/>
      <c r="J1098" s="384"/>
    </row>
    <row r="1099" spans="1:10">
      <c r="A1099" s="360" t="s">
        <v>1971</v>
      </c>
      <c r="B1099" s="360" t="s">
        <v>3495</v>
      </c>
      <c r="C1099" s="361" t="s">
        <v>1080</v>
      </c>
      <c r="D1099" s="373"/>
      <c r="E1099" s="387">
        <f t="shared" si="36"/>
        <v>0</v>
      </c>
      <c r="F1099" s="387">
        <f>+VLOOKUP(B1099,'[1]Alimentazione CE Costi'!$H$1:$N$981,7,FALSE)</f>
        <v>0</v>
      </c>
      <c r="G1099" s="387"/>
      <c r="H1099" s="387">
        <f t="shared" si="37"/>
        <v>0</v>
      </c>
      <c r="I1099" s="387">
        <v>0</v>
      </c>
      <c r="J1099" s="387"/>
    </row>
    <row r="1100" spans="1:10" ht="25.5">
      <c r="A1100" s="371" t="s">
        <v>1969</v>
      </c>
      <c r="B1100" s="357" t="s">
        <v>1083</v>
      </c>
      <c r="C1100" s="357" t="s">
        <v>1684</v>
      </c>
      <c r="D1100" s="372"/>
      <c r="E1100" s="384"/>
      <c r="F1100" s="384"/>
      <c r="G1100" s="384"/>
      <c r="H1100" s="384"/>
      <c r="I1100" s="384"/>
      <c r="J1100" s="384"/>
    </row>
    <row r="1101" spans="1:10">
      <c r="A1101" s="360" t="s">
        <v>1971</v>
      </c>
      <c r="B1101" s="360" t="s">
        <v>3496</v>
      </c>
      <c r="C1101" s="361" t="s">
        <v>1082</v>
      </c>
      <c r="D1101" s="373"/>
      <c r="E1101" s="387">
        <f t="shared" si="36"/>
        <v>0</v>
      </c>
      <c r="F1101" s="387">
        <f>+VLOOKUP(B1101,'[1]Alimentazione CE Costi'!$H$1:$N$981,7,FALSE)</f>
        <v>0</v>
      </c>
      <c r="G1101" s="387"/>
      <c r="H1101" s="387">
        <f t="shared" si="37"/>
        <v>0</v>
      </c>
      <c r="I1101" s="387">
        <v>0</v>
      </c>
      <c r="J1101" s="387"/>
    </row>
    <row r="1102" spans="1:10" ht="25.5">
      <c r="A1102" s="371" t="s">
        <v>1969</v>
      </c>
      <c r="B1102" s="357" t="s">
        <v>1085</v>
      </c>
      <c r="C1102" s="357" t="s">
        <v>1685</v>
      </c>
      <c r="D1102" s="372"/>
      <c r="E1102" s="384"/>
      <c r="F1102" s="384"/>
      <c r="G1102" s="384"/>
      <c r="H1102" s="384"/>
      <c r="I1102" s="384"/>
      <c r="J1102" s="384"/>
    </row>
    <row r="1103" spans="1:10" ht="24">
      <c r="A1103" s="360" t="s">
        <v>1971</v>
      </c>
      <c r="B1103" s="360" t="s">
        <v>3497</v>
      </c>
      <c r="C1103" s="361" t="s">
        <v>1084</v>
      </c>
      <c r="D1103" s="373"/>
      <c r="E1103" s="387">
        <f t="shared" si="36"/>
        <v>0</v>
      </c>
      <c r="F1103" s="387">
        <f>+VLOOKUP(B1103,'[1]Alimentazione CE Costi'!$H$1:$N$981,7,FALSE)</f>
        <v>0</v>
      </c>
      <c r="G1103" s="387"/>
      <c r="H1103" s="387">
        <f t="shared" si="37"/>
        <v>0</v>
      </c>
      <c r="I1103" s="387">
        <v>0</v>
      </c>
      <c r="J1103" s="387"/>
    </row>
    <row r="1104" spans="1:10" ht="25.5">
      <c r="A1104" s="371" t="s">
        <v>1969</v>
      </c>
      <c r="B1104" s="357" t="s">
        <v>1087</v>
      </c>
      <c r="C1104" s="357" t="s">
        <v>1686</v>
      </c>
      <c r="D1104" s="372"/>
      <c r="E1104" s="384"/>
      <c r="F1104" s="384"/>
      <c r="G1104" s="384"/>
      <c r="H1104" s="384"/>
      <c r="I1104" s="384"/>
      <c r="J1104" s="384"/>
    </row>
    <row r="1105" spans="1:10" ht="24">
      <c r="A1105" s="360" t="s">
        <v>1971</v>
      </c>
      <c r="B1105" s="360" t="s">
        <v>3498</v>
      </c>
      <c r="C1105" s="361" t="s">
        <v>1086</v>
      </c>
      <c r="D1105" s="373"/>
      <c r="E1105" s="387">
        <f t="shared" si="36"/>
        <v>0</v>
      </c>
      <c r="F1105" s="387">
        <f>+VLOOKUP(B1105,'[1]Alimentazione CE Costi'!$H$1:$N$981,7,FALSE)</f>
        <v>0</v>
      </c>
      <c r="G1105" s="387"/>
      <c r="H1105" s="387">
        <f t="shared" si="37"/>
        <v>0</v>
      </c>
      <c r="I1105" s="387">
        <v>0</v>
      </c>
      <c r="J1105" s="387"/>
    </row>
    <row r="1106" spans="1:10">
      <c r="A1106" s="371" t="s">
        <v>1969</v>
      </c>
      <c r="B1106" s="357" t="s">
        <v>1089</v>
      </c>
      <c r="C1106" s="357" t="s">
        <v>1687</v>
      </c>
      <c r="D1106" s="372"/>
      <c r="E1106" s="384"/>
      <c r="F1106" s="384"/>
      <c r="G1106" s="384"/>
      <c r="H1106" s="384"/>
      <c r="I1106" s="384"/>
      <c r="J1106" s="384"/>
    </row>
    <row r="1107" spans="1:10">
      <c r="A1107" s="360" t="s">
        <v>1971</v>
      </c>
      <c r="B1107" s="360" t="s">
        <v>3499</v>
      </c>
      <c r="C1107" s="361" t="s">
        <v>1088</v>
      </c>
      <c r="D1107" s="373"/>
      <c r="E1107" s="387">
        <f t="shared" si="36"/>
        <v>14098354</v>
      </c>
      <c r="F1107" s="387">
        <f>+VLOOKUP(B1107,'[1]Alimentazione CE Costi'!$H$1:$N$981,7,FALSE)</f>
        <v>14098354</v>
      </c>
      <c r="G1107" s="387"/>
      <c r="H1107" s="387">
        <f t="shared" si="37"/>
        <v>14511354.6</v>
      </c>
      <c r="I1107" s="387">
        <v>14511354.6</v>
      </c>
      <c r="J1107" s="387"/>
    </row>
    <row r="1108" spans="1:10">
      <c r="A1108" s="371" t="s">
        <v>1969</v>
      </c>
      <c r="B1108" s="357" t="s">
        <v>1091</v>
      </c>
      <c r="C1108" s="357" t="s">
        <v>1688</v>
      </c>
      <c r="D1108" s="372"/>
      <c r="E1108" s="384"/>
      <c r="F1108" s="384"/>
      <c r="G1108" s="384"/>
      <c r="H1108" s="384"/>
      <c r="I1108" s="384"/>
      <c r="J1108" s="384"/>
    </row>
    <row r="1109" spans="1:10">
      <c r="A1109" s="360" t="s">
        <v>1971</v>
      </c>
      <c r="B1109" s="360" t="s">
        <v>3500</v>
      </c>
      <c r="C1109" s="361" t="s">
        <v>1092</v>
      </c>
      <c r="D1109" s="373"/>
      <c r="E1109" s="387">
        <f t="shared" si="36"/>
        <v>0</v>
      </c>
      <c r="F1109" s="387">
        <f>+VLOOKUP(B1109,'[1]Alimentazione CE Costi'!$H$1:$N$981,7,FALSE)</f>
        <v>0</v>
      </c>
      <c r="G1109" s="387"/>
      <c r="H1109" s="387">
        <f t="shared" si="37"/>
        <v>0</v>
      </c>
      <c r="I1109" s="387">
        <v>0</v>
      </c>
      <c r="J1109" s="387"/>
    </row>
    <row r="1110" spans="1:10">
      <c r="A1110" s="360" t="s">
        <v>1971</v>
      </c>
      <c r="B1110" s="360" t="s">
        <v>3501</v>
      </c>
      <c r="C1110" s="361" t="s">
        <v>1093</v>
      </c>
      <c r="D1110" s="373"/>
      <c r="E1110" s="387">
        <f t="shared" si="36"/>
        <v>0</v>
      </c>
      <c r="F1110" s="387">
        <f>+VLOOKUP(B1110,'[1]Alimentazione CE Costi'!$H$1:$N$981,7,FALSE)</f>
        <v>0</v>
      </c>
      <c r="G1110" s="387"/>
      <c r="H1110" s="387">
        <f t="shared" si="37"/>
        <v>0</v>
      </c>
      <c r="I1110" s="387">
        <v>0</v>
      </c>
      <c r="J1110" s="387"/>
    </row>
    <row r="1111" spans="1:10">
      <c r="A1111" s="360" t="s">
        <v>1971</v>
      </c>
      <c r="B1111" s="360" t="s">
        <v>3502</v>
      </c>
      <c r="C1111" s="361" t="s">
        <v>1090</v>
      </c>
      <c r="D1111" s="373"/>
      <c r="E1111" s="387">
        <f t="shared" si="36"/>
        <v>0</v>
      </c>
      <c r="F1111" s="387">
        <f>+VLOOKUP(B1111,'[1]Alimentazione CE Costi'!$H$1:$N$981,7,FALSE)</f>
        <v>0</v>
      </c>
      <c r="G1111" s="387"/>
      <c r="H1111" s="387">
        <f t="shared" si="37"/>
        <v>0</v>
      </c>
      <c r="I1111" s="387">
        <v>0</v>
      </c>
      <c r="J1111" s="387"/>
    </row>
    <row r="1112" spans="1:10">
      <c r="A1112" s="371" t="s">
        <v>1969</v>
      </c>
      <c r="B1112" s="357" t="s">
        <v>1095</v>
      </c>
      <c r="C1112" s="357" t="s">
        <v>3503</v>
      </c>
      <c r="D1112" s="372"/>
      <c r="E1112" s="384"/>
      <c r="F1112" s="384"/>
      <c r="G1112" s="384"/>
      <c r="H1112" s="384"/>
      <c r="I1112" s="384"/>
      <c r="J1112" s="384"/>
    </row>
    <row r="1113" spans="1:10">
      <c r="A1113" s="360" t="s">
        <v>1971</v>
      </c>
      <c r="B1113" s="360" t="s">
        <v>3504</v>
      </c>
      <c r="C1113" s="361" t="s">
        <v>1094</v>
      </c>
      <c r="D1113" s="373"/>
      <c r="E1113" s="387">
        <f t="shared" si="36"/>
        <v>0</v>
      </c>
      <c r="F1113" s="387">
        <f>+VLOOKUP(B1113,'[1]Alimentazione CE Costi'!$H$1:$N$981,7,FALSE)</f>
        <v>0</v>
      </c>
      <c r="G1113" s="387"/>
      <c r="H1113" s="387">
        <f t="shared" si="37"/>
        <v>0</v>
      </c>
      <c r="I1113" s="387">
        <v>0</v>
      </c>
      <c r="J1113" s="387"/>
    </row>
    <row r="1114" spans="1:10">
      <c r="A1114" s="371" t="s">
        <v>1967</v>
      </c>
      <c r="B1114" s="357" t="s">
        <v>1096</v>
      </c>
      <c r="C1114" s="357" t="s">
        <v>1690</v>
      </c>
      <c r="D1114" s="372"/>
      <c r="E1114" s="384"/>
      <c r="F1114" s="384"/>
      <c r="G1114" s="384"/>
      <c r="H1114" s="384"/>
      <c r="I1114" s="384"/>
      <c r="J1114" s="384"/>
    </row>
    <row r="1115" spans="1:10">
      <c r="A1115" s="360">
        <v>5</v>
      </c>
      <c r="B1115" s="360" t="s">
        <v>3505</v>
      </c>
      <c r="C1115" s="361" t="s">
        <v>1097</v>
      </c>
      <c r="D1115" s="373"/>
      <c r="E1115" s="387">
        <f t="shared" si="36"/>
        <v>0</v>
      </c>
      <c r="F1115" s="387">
        <f>+VLOOKUP(B1115,'[1]Alimentazione CE Costi'!$H$1:$N$981,7,FALSE)</f>
        <v>0</v>
      </c>
      <c r="G1115" s="387"/>
      <c r="H1115" s="387">
        <f t="shared" si="37"/>
        <v>0</v>
      </c>
      <c r="I1115" s="387">
        <v>0</v>
      </c>
      <c r="J1115" s="387"/>
    </row>
    <row r="1116" spans="1:10">
      <c r="A1116" s="360">
        <v>5</v>
      </c>
      <c r="B1116" s="360" t="s">
        <v>3506</v>
      </c>
      <c r="C1116" s="361" t="s">
        <v>1098</v>
      </c>
      <c r="D1116" s="373"/>
      <c r="E1116" s="387">
        <f t="shared" si="36"/>
        <v>0</v>
      </c>
      <c r="F1116" s="387">
        <f>+VLOOKUP(B1116,'[1]Alimentazione CE Costi'!$H$1:$N$981,7,FALSE)</f>
        <v>0</v>
      </c>
      <c r="G1116" s="387"/>
      <c r="H1116" s="387">
        <f t="shared" si="37"/>
        <v>0</v>
      </c>
      <c r="I1116" s="387">
        <v>0</v>
      </c>
      <c r="J1116" s="387"/>
    </row>
    <row r="1117" spans="1:10" ht="25.5">
      <c r="A1117" s="371" t="s">
        <v>1967</v>
      </c>
      <c r="B1117" s="357" t="s">
        <v>1099</v>
      </c>
      <c r="C1117" s="357" t="s">
        <v>3507</v>
      </c>
      <c r="D1117" s="372"/>
      <c r="E1117" s="384"/>
      <c r="F1117" s="384"/>
      <c r="G1117" s="384"/>
      <c r="H1117" s="384"/>
      <c r="I1117" s="384"/>
      <c r="J1117" s="384"/>
    </row>
    <row r="1118" spans="1:10" ht="25.5">
      <c r="A1118" s="371" t="s">
        <v>1969</v>
      </c>
      <c r="B1118" s="357" t="s">
        <v>1100</v>
      </c>
      <c r="C1118" s="357" t="s">
        <v>1692</v>
      </c>
      <c r="D1118" s="372"/>
      <c r="E1118" s="384"/>
      <c r="F1118" s="384"/>
      <c r="G1118" s="384"/>
      <c r="H1118" s="384"/>
      <c r="I1118" s="384"/>
      <c r="J1118" s="384"/>
    </row>
    <row r="1119" spans="1:10" ht="24">
      <c r="A1119" s="360" t="s">
        <v>1971</v>
      </c>
      <c r="B1119" s="360" t="s">
        <v>3508</v>
      </c>
      <c r="C1119" s="361" t="s">
        <v>3509</v>
      </c>
      <c r="D1119" s="373"/>
      <c r="E1119" s="387">
        <f t="shared" si="36"/>
        <v>0</v>
      </c>
      <c r="F1119" s="387">
        <f>+VLOOKUP(B1119,'[1]Alimentazione CE Costi'!$H$1:$N$981,7,FALSE)</f>
        <v>0</v>
      </c>
      <c r="G1119" s="387"/>
      <c r="H1119" s="387">
        <f t="shared" si="37"/>
        <v>180000</v>
      </c>
      <c r="I1119" s="387">
        <v>180000</v>
      </c>
      <c r="J1119" s="387"/>
    </row>
    <row r="1120" spans="1:10" ht="25.5">
      <c r="A1120" s="371" t="s">
        <v>1969</v>
      </c>
      <c r="B1120" s="357" t="s">
        <v>1102</v>
      </c>
      <c r="C1120" s="357" t="s">
        <v>1693</v>
      </c>
      <c r="D1120" s="372"/>
      <c r="E1120" s="384"/>
      <c r="F1120" s="384"/>
      <c r="G1120" s="384"/>
      <c r="H1120" s="384"/>
      <c r="I1120" s="384"/>
      <c r="J1120" s="384"/>
    </row>
    <row r="1121" spans="1:10" ht="24">
      <c r="A1121" s="360" t="s">
        <v>1971</v>
      </c>
      <c r="B1121" s="360" t="s">
        <v>3510</v>
      </c>
      <c r="C1121" s="361" t="s">
        <v>1101</v>
      </c>
      <c r="D1121" s="373"/>
      <c r="E1121" s="387">
        <f t="shared" si="36"/>
        <v>442800</v>
      </c>
      <c r="F1121" s="387">
        <f>+VLOOKUP(B1121,'[1]Alimentazione CE Costi'!$H$1:$N$981,7,FALSE)</f>
        <v>442800</v>
      </c>
      <c r="G1121" s="387"/>
      <c r="H1121" s="387">
        <f t="shared" si="37"/>
        <v>0</v>
      </c>
      <c r="I1121" s="387">
        <v>0</v>
      </c>
      <c r="J1121" s="387"/>
    </row>
    <row r="1122" spans="1:10" ht="25.5">
      <c r="A1122" s="371" t="s">
        <v>1969</v>
      </c>
      <c r="B1122" s="357" t="s">
        <v>1104</v>
      </c>
      <c r="C1122" s="357" t="s">
        <v>1694</v>
      </c>
      <c r="D1122" s="372"/>
      <c r="E1122" s="384"/>
      <c r="F1122" s="384"/>
      <c r="G1122" s="384"/>
      <c r="H1122" s="384"/>
      <c r="I1122" s="384"/>
      <c r="J1122" s="384"/>
    </row>
    <row r="1123" spans="1:10" ht="24">
      <c r="A1123" s="360" t="s">
        <v>1971</v>
      </c>
      <c r="B1123" s="360" t="s">
        <v>3511</v>
      </c>
      <c r="C1123" s="361" t="s">
        <v>1103</v>
      </c>
      <c r="D1123" s="373"/>
      <c r="E1123" s="387">
        <f t="shared" si="36"/>
        <v>1358672.09</v>
      </c>
      <c r="F1123" s="387">
        <f>+VLOOKUP(B1123,'[1]Alimentazione CE Costi'!$H$1:$N$981,7,FALSE)</f>
        <v>1358672.09</v>
      </c>
      <c r="G1123" s="387"/>
      <c r="H1123" s="387">
        <f t="shared" si="37"/>
        <v>12930813.34</v>
      </c>
      <c r="I1123" s="387">
        <v>12930813.34</v>
      </c>
      <c r="J1123" s="387"/>
    </row>
    <row r="1124" spans="1:10" ht="25.5">
      <c r="A1124" s="371" t="s">
        <v>1969</v>
      </c>
      <c r="B1124" s="357" t="s">
        <v>1106</v>
      </c>
      <c r="C1124" s="357" t="s">
        <v>1695</v>
      </c>
      <c r="D1124" s="372"/>
      <c r="E1124" s="384"/>
      <c r="F1124" s="384"/>
      <c r="G1124" s="384"/>
      <c r="H1124" s="384"/>
      <c r="I1124" s="384"/>
      <c r="J1124" s="384"/>
    </row>
    <row r="1125" spans="1:10" ht="24">
      <c r="A1125" s="360" t="s">
        <v>1971</v>
      </c>
      <c r="B1125" s="360" t="s">
        <v>3512</v>
      </c>
      <c r="C1125" s="361" t="s">
        <v>1105</v>
      </c>
      <c r="D1125" s="373"/>
      <c r="E1125" s="387">
        <f t="shared" si="36"/>
        <v>0</v>
      </c>
      <c r="F1125" s="387">
        <f>+VLOOKUP(B1125,'[1]Alimentazione CE Costi'!$H$1:$N$981,7,FALSE)</f>
        <v>0</v>
      </c>
      <c r="G1125" s="387"/>
      <c r="H1125" s="387">
        <f t="shared" si="37"/>
        <v>0</v>
      </c>
      <c r="I1125" s="387">
        <v>0</v>
      </c>
      <c r="J1125" s="387"/>
    </row>
    <row r="1126" spans="1:10" ht="25.5">
      <c r="A1126" s="371" t="s">
        <v>1969</v>
      </c>
      <c r="B1126" s="357" t="s">
        <v>1107</v>
      </c>
      <c r="C1126" s="357" t="s">
        <v>1696</v>
      </c>
      <c r="D1126" s="372"/>
      <c r="E1126" s="384"/>
      <c r="F1126" s="384"/>
      <c r="G1126" s="384"/>
      <c r="H1126" s="384"/>
      <c r="I1126" s="384"/>
      <c r="J1126" s="384"/>
    </row>
    <row r="1127" spans="1:10" ht="24">
      <c r="A1127" s="360">
        <v>6</v>
      </c>
      <c r="B1127" s="360" t="s">
        <v>3513</v>
      </c>
      <c r="C1127" s="361" t="s">
        <v>1108</v>
      </c>
      <c r="D1127" s="373"/>
      <c r="E1127" s="387">
        <f t="shared" si="36"/>
        <v>0</v>
      </c>
      <c r="F1127" s="387">
        <f>+VLOOKUP(B1127,'[1]Alimentazione CE Costi'!$H$1:$N$981,7,FALSE)</f>
        <v>0</v>
      </c>
      <c r="G1127" s="387"/>
      <c r="H1127" s="387">
        <f t="shared" si="37"/>
        <v>0</v>
      </c>
      <c r="I1127" s="387">
        <v>0</v>
      </c>
      <c r="J1127" s="387"/>
    </row>
    <row r="1128" spans="1:10" ht="24">
      <c r="A1128" s="360">
        <v>6</v>
      </c>
      <c r="B1128" s="360" t="s">
        <v>3514</v>
      </c>
      <c r="C1128" s="361" t="s">
        <v>1109</v>
      </c>
      <c r="D1128" s="373"/>
      <c r="E1128" s="387">
        <f t="shared" si="36"/>
        <v>0</v>
      </c>
      <c r="F1128" s="387">
        <f>+VLOOKUP(B1128,'[1]Alimentazione CE Costi'!$H$1:$N$981,7,FALSE)</f>
        <v>0</v>
      </c>
      <c r="G1128" s="387"/>
      <c r="H1128" s="387">
        <f t="shared" si="37"/>
        <v>98997.7</v>
      </c>
      <c r="I1128" s="387">
        <v>98997.7</v>
      </c>
      <c r="J1128" s="387"/>
    </row>
    <row r="1129" spans="1:10" ht="25.5">
      <c r="A1129" s="371" t="s">
        <v>1969</v>
      </c>
      <c r="B1129" s="357" t="s">
        <v>1111</v>
      </c>
      <c r="C1129" s="357" t="s">
        <v>1697</v>
      </c>
      <c r="D1129" s="372"/>
      <c r="E1129" s="384"/>
      <c r="F1129" s="384"/>
      <c r="G1129" s="384"/>
      <c r="H1129" s="384"/>
      <c r="I1129" s="384"/>
      <c r="J1129" s="384"/>
    </row>
    <row r="1130" spans="1:10" ht="24">
      <c r="A1130" s="360" t="s">
        <v>1971</v>
      </c>
      <c r="B1130" s="360" t="s">
        <v>3515</v>
      </c>
      <c r="C1130" s="361" t="s">
        <v>1110</v>
      </c>
      <c r="D1130" s="373"/>
      <c r="E1130" s="387">
        <f t="shared" si="36"/>
        <v>0</v>
      </c>
      <c r="F1130" s="387">
        <f>+VLOOKUP(B1130,'[1]Alimentazione CE Costi'!$H$1:$N$981,7,FALSE)</f>
        <v>0</v>
      </c>
      <c r="G1130" s="387"/>
      <c r="H1130" s="387">
        <f t="shared" si="37"/>
        <v>0</v>
      </c>
      <c r="I1130" s="387">
        <v>0</v>
      </c>
      <c r="J1130" s="387"/>
    </row>
    <row r="1131" spans="1:10">
      <c r="A1131" s="371" t="s">
        <v>1967</v>
      </c>
      <c r="B1131" s="357" t="s">
        <v>1113</v>
      </c>
      <c r="C1131" s="357" t="s">
        <v>1698</v>
      </c>
      <c r="D1131" s="372"/>
      <c r="E1131" s="384"/>
      <c r="F1131" s="384"/>
      <c r="G1131" s="384"/>
      <c r="H1131" s="384"/>
      <c r="I1131" s="384"/>
      <c r="J1131" s="384"/>
    </row>
    <row r="1132" spans="1:10">
      <c r="A1132" s="371" t="s">
        <v>1969</v>
      </c>
      <c r="B1132" s="357" t="s">
        <v>1115</v>
      </c>
      <c r="C1132" s="357" t="s">
        <v>1699</v>
      </c>
      <c r="D1132" s="372"/>
      <c r="E1132" s="384"/>
      <c r="F1132" s="384"/>
      <c r="G1132" s="384"/>
      <c r="H1132" s="384"/>
      <c r="I1132" s="384"/>
      <c r="J1132" s="384"/>
    </row>
    <row r="1133" spans="1:10">
      <c r="A1133" s="360" t="s">
        <v>1971</v>
      </c>
      <c r="B1133" s="360" t="s">
        <v>3516</v>
      </c>
      <c r="C1133" s="361" t="s">
        <v>1114</v>
      </c>
      <c r="D1133" s="373"/>
      <c r="E1133" s="387">
        <f t="shared" si="36"/>
        <v>0</v>
      </c>
      <c r="F1133" s="387">
        <f>+VLOOKUP(B1133,'[1]Alimentazione CE Costi'!$H$1:$N$981,7,FALSE)</f>
        <v>0</v>
      </c>
      <c r="G1133" s="387"/>
      <c r="H1133" s="387">
        <f t="shared" si="37"/>
        <v>0</v>
      </c>
      <c r="I1133" s="387">
        <v>0</v>
      </c>
      <c r="J1133" s="387"/>
    </row>
    <row r="1134" spans="1:10">
      <c r="A1134" s="371" t="s">
        <v>1969</v>
      </c>
      <c r="B1134" s="357" t="s">
        <v>1117</v>
      </c>
      <c r="C1134" s="357" t="s">
        <v>1700</v>
      </c>
      <c r="D1134" s="372"/>
      <c r="E1134" s="384"/>
      <c r="F1134" s="384"/>
      <c r="G1134" s="384"/>
      <c r="H1134" s="384"/>
      <c r="I1134" s="384"/>
      <c r="J1134" s="384"/>
    </row>
    <row r="1135" spans="1:10">
      <c r="A1135" s="360" t="s">
        <v>1971</v>
      </c>
      <c r="B1135" s="360" t="s">
        <v>3517</v>
      </c>
      <c r="C1135" s="361" t="s">
        <v>1116</v>
      </c>
      <c r="D1135" s="373"/>
      <c r="E1135" s="387">
        <f t="shared" si="36"/>
        <v>0</v>
      </c>
      <c r="F1135" s="387">
        <f>+VLOOKUP(B1135,'[1]Alimentazione CE Costi'!$H$1:$N$981,7,FALSE)</f>
        <v>0</v>
      </c>
      <c r="G1135" s="387"/>
      <c r="H1135" s="387">
        <f t="shared" si="37"/>
        <v>0</v>
      </c>
      <c r="I1135" s="387">
        <v>0</v>
      </c>
      <c r="J1135" s="387"/>
    </row>
    <row r="1136" spans="1:10">
      <c r="A1136" s="371" t="s">
        <v>1969</v>
      </c>
      <c r="B1136" s="357" t="s">
        <v>1119</v>
      </c>
      <c r="C1136" s="357" t="s">
        <v>1701</v>
      </c>
      <c r="D1136" s="372"/>
      <c r="E1136" s="384"/>
      <c r="F1136" s="384"/>
      <c r="G1136" s="384"/>
      <c r="H1136" s="384"/>
      <c r="I1136" s="384"/>
      <c r="J1136" s="384"/>
    </row>
    <row r="1137" spans="1:10">
      <c r="A1137" s="360" t="s">
        <v>1971</v>
      </c>
      <c r="B1137" s="360" t="s">
        <v>3518</v>
      </c>
      <c r="C1137" s="361" t="s">
        <v>1118</v>
      </c>
      <c r="D1137" s="373"/>
      <c r="E1137" s="387">
        <f t="shared" si="36"/>
        <v>0</v>
      </c>
      <c r="F1137" s="387">
        <f>+VLOOKUP(B1137,'[1]Alimentazione CE Costi'!$H$1:$N$981,7,FALSE)</f>
        <v>0</v>
      </c>
      <c r="G1137" s="387"/>
      <c r="H1137" s="387">
        <f t="shared" si="37"/>
        <v>22075</v>
      </c>
      <c r="I1137" s="387">
        <v>22075</v>
      </c>
      <c r="J1137" s="387"/>
    </row>
    <row r="1138" spans="1:10">
      <c r="A1138" s="371" t="s">
        <v>1969</v>
      </c>
      <c r="B1138" s="357" t="s">
        <v>1121</v>
      </c>
      <c r="C1138" s="357" t="s">
        <v>1702</v>
      </c>
      <c r="D1138" s="372"/>
      <c r="E1138" s="384"/>
      <c r="F1138" s="384"/>
      <c r="G1138" s="384"/>
      <c r="H1138" s="384"/>
      <c r="I1138" s="384"/>
      <c r="J1138" s="384"/>
    </row>
    <row r="1139" spans="1:10">
      <c r="A1139" s="360" t="s">
        <v>1971</v>
      </c>
      <c r="B1139" s="360" t="s">
        <v>3519</v>
      </c>
      <c r="C1139" s="361" t="s">
        <v>1120</v>
      </c>
      <c r="D1139" s="373"/>
      <c r="E1139" s="387">
        <f t="shared" si="36"/>
        <v>0</v>
      </c>
      <c r="F1139" s="387">
        <f>+VLOOKUP(B1139,'[1]Alimentazione CE Costi'!$H$1:$N$981,7,FALSE)</f>
        <v>0</v>
      </c>
      <c r="G1139" s="387"/>
      <c r="H1139" s="387">
        <f t="shared" si="37"/>
        <v>47026</v>
      </c>
      <c r="I1139" s="387">
        <v>47026</v>
      </c>
      <c r="J1139" s="387"/>
    </row>
    <row r="1140" spans="1:10">
      <c r="A1140" s="371" t="s">
        <v>1969</v>
      </c>
      <c r="B1140" s="357" t="s">
        <v>1123</v>
      </c>
      <c r="C1140" s="357" t="s">
        <v>1703</v>
      </c>
      <c r="D1140" s="372"/>
      <c r="E1140" s="384"/>
      <c r="F1140" s="384"/>
      <c r="G1140" s="384"/>
      <c r="H1140" s="384"/>
      <c r="I1140" s="384"/>
      <c r="J1140" s="384"/>
    </row>
    <row r="1141" spans="1:10">
      <c r="A1141" s="360" t="s">
        <v>1971</v>
      </c>
      <c r="B1141" s="360" t="s">
        <v>3520</v>
      </c>
      <c r="C1141" s="361" t="s">
        <v>1122</v>
      </c>
      <c r="D1141" s="373"/>
      <c r="E1141" s="387">
        <f t="shared" si="36"/>
        <v>0</v>
      </c>
      <c r="F1141" s="387">
        <f>+VLOOKUP(B1141,'[1]Alimentazione CE Costi'!$H$1:$N$981,7,FALSE)</f>
        <v>0</v>
      </c>
      <c r="G1141" s="387"/>
      <c r="H1141" s="387">
        <f t="shared" si="37"/>
        <v>115648</v>
      </c>
      <c r="I1141" s="387">
        <v>115648</v>
      </c>
      <c r="J1141" s="387"/>
    </row>
    <row r="1142" spans="1:10">
      <c r="A1142" s="371" t="s">
        <v>1969</v>
      </c>
      <c r="B1142" s="357" t="s">
        <v>1125</v>
      </c>
      <c r="C1142" s="357" t="s">
        <v>1704</v>
      </c>
      <c r="D1142" s="372"/>
      <c r="E1142" s="384"/>
      <c r="F1142" s="384"/>
      <c r="G1142" s="384"/>
      <c r="H1142" s="384"/>
      <c r="I1142" s="384"/>
      <c r="J1142" s="384"/>
    </row>
    <row r="1143" spans="1:10">
      <c r="A1143" s="360" t="s">
        <v>1971</v>
      </c>
      <c r="B1143" s="360" t="s">
        <v>3521</v>
      </c>
      <c r="C1143" s="361" t="s">
        <v>1124</v>
      </c>
      <c r="D1143" s="373"/>
      <c r="E1143" s="387">
        <f t="shared" si="36"/>
        <v>0</v>
      </c>
      <c r="F1143" s="387">
        <f>+VLOOKUP(B1143,'[1]Alimentazione CE Costi'!$H$1:$N$981,7,FALSE)</f>
        <v>0</v>
      </c>
      <c r="G1143" s="387"/>
      <c r="H1143" s="387">
        <f t="shared" si="37"/>
        <v>0</v>
      </c>
      <c r="I1143" s="387">
        <v>0</v>
      </c>
      <c r="J1143" s="387"/>
    </row>
    <row r="1144" spans="1:10">
      <c r="A1144" s="371" t="s">
        <v>1969</v>
      </c>
      <c r="B1144" s="357" t="s">
        <v>1127</v>
      </c>
      <c r="C1144" s="357" t="s">
        <v>1705</v>
      </c>
      <c r="D1144" s="372"/>
      <c r="E1144" s="384"/>
      <c r="F1144" s="384"/>
      <c r="G1144" s="384"/>
      <c r="H1144" s="384"/>
      <c r="I1144" s="384"/>
      <c r="J1144" s="384"/>
    </row>
    <row r="1145" spans="1:10">
      <c r="A1145" s="360" t="s">
        <v>1971</v>
      </c>
      <c r="B1145" s="360" t="s">
        <v>3522</v>
      </c>
      <c r="C1145" s="361" t="s">
        <v>1126</v>
      </c>
      <c r="D1145" s="373"/>
      <c r="E1145" s="387">
        <f t="shared" si="36"/>
        <v>0</v>
      </c>
      <c r="F1145" s="387">
        <f>+VLOOKUP(B1145,'[1]Alimentazione CE Costi'!$H$1:$N$981,7,FALSE)</f>
        <v>0</v>
      </c>
      <c r="G1145" s="387"/>
      <c r="H1145" s="387">
        <f t="shared" si="37"/>
        <v>0</v>
      </c>
      <c r="I1145" s="387">
        <v>0</v>
      </c>
      <c r="J1145" s="387"/>
    </row>
    <row r="1146" spans="1:10">
      <c r="A1146" s="371" t="s">
        <v>1969</v>
      </c>
      <c r="B1146" s="357" t="s">
        <v>1129</v>
      </c>
      <c r="C1146" s="357" t="s">
        <v>3523</v>
      </c>
      <c r="D1146" s="372"/>
      <c r="E1146" s="384"/>
      <c r="F1146" s="384"/>
      <c r="G1146" s="384"/>
      <c r="H1146" s="384"/>
      <c r="I1146" s="384"/>
      <c r="J1146" s="384"/>
    </row>
    <row r="1147" spans="1:10">
      <c r="A1147" s="360" t="s">
        <v>1971</v>
      </c>
      <c r="B1147" s="360" t="s">
        <v>3524</v>
      </c>
      <c r="C1147" s="361" t="s">
        <v>1128</v>
      </c>
      <c r="D1147" s="373"/>
      <c r="E1147" s="387">
        <f t="shared" ref="E1147:E1208" si="38">+F1147+G1147</f>
        <v>0</v>
      </c>
      <c r="F1147" s="387">
        <f>+VLOOKUP(B1147,'[1]Alimentazione CE Costi'!$H$1:$N$981,7,FALSE)</f>
        <v>0</v>
      </c>
      <c r="G1147" s="387"/>
      <c r="H1147" s="387">
        <f t="shared" ref="H1147:H1208" si="39">+I1147+J1147</f>
        <v>0</v>
      </c>
      <c r="I1147" s="387">
        <v>0</v>
      </c>
      <c r="J1147" s="387"/>
    </row>
    <row r="1148" spans="1:10" ht="25.5">
      <c r="A1148" s="371" t="s">
        <v>1969</v>
      </c>
      <c r="B1148" s="357" t="s">
        <v>1131</v>
      </c>
      <c r="C1148" s="357" t="s">
        <v>1707</v>
      </c>
      <c r="D1148" s="372"/>
      <c r="E1148" s="384"/>
      <c r="F1148" s="384"/>
      <c r="G1148" s="384"/>
      <c r="H1148" s="384"/>
      <c r="I1148" s="384"/>
      <c r="J1148" s="384"/>
    </row>
    <row r="1149" spans="1:10">
      <c r="A1149" s="360" t="s">
        <v>1971</v>
      </c>
      <c r="B1149" s="360" t="s">
        <v>3525</v>
      </c>
      <c r="C1149" s="361" t="s">
        <v>1130</v>
      </c>
      <c r="D1149" s="373"/>
      <c r="E1149" s="387">
        <f t="shared" si="38"/>
        <v>70767.01999999999</v>
      </c>
      <c r="F1149" s="387">
        <f>+VLOOKUP(B1149,'[1]Alimentazione CE Costi'!$H$1:$N$981,7,FALSE)</f>
        <v>70767.01999999999</v>
      </c>
      <c r="G1149" s="387"/>
      <c r="H1149" s="387">
        <f t="shared" si="39"/>
        <v>0</v>
      </c>
      <c r="I1149" s="387">
        <v>0</v>
      </c>
      <c r="J1149" s="387"/>
    </row>
    <row r="1150" spans="1:10">
      <c r="A1150" s="371" t="s">
        <v>1969</v>
      </c>
      <c r="B1150" s="357" t="s">
        <v>1132</v>
      </c>
      <c r="C1150" s="357" t="s">
        <v>1708</v>
      </c>
      <c r="D1150" s="372"/>
      <c r="E1150" s="384"/>
      <c r="F1150" s="384"/>
      <c r="G1150" s="384"/>
      <c r="H1150" s="384"/>
      <c r="I1150" s="384"/>
      <c r="J1150" s="384"/>
    </row>
    <row r="1151" spans="1:10">
      <c r="A1151" s="360" t="s">
        <v>1971</v>
      </c>
      <c r="B1151" s="360" t="s">
        <v>3526</v>
      </c>
      <c r="C1151" s="361" t="s">
        <v>1112</v>
      </c>
      <c r="D1151" s="373"/>
      <c r="E1151" s="387">
        <f t="shared" si="38"/>
        <v>55428.200000000004</v>
      </c>
      <c r="F1151" s="387">
        <f>+VLOOKUP(B1151,'[1]Alimentazione CE Costi'!$H$1:$N$981,7,FALSE)</f>
        <v>55428.200000000004</v>
      </c>
      <c r="G1151" s="387"/>
      <c r="H1151" s="387">
        <f t="shared" si="39"/>
        <v>0</v>
      </c>
      <c r="I1151" s="387"/>
      <c r="J1151" s="387"/>
    </row>
    <row r="1152" spans="1:10">
      <c r="A1152" s="371">
        <v>2</v>
      </c>
      <c r="B1152" s="357" t="s">
        <v>3527</v>
      </c>
      <c r="C1152" s="357" t="s">
        <v>3528</v>
      </c>
      <c r="D1152" s="372"/>
      <c r="E1152" s="384"/>
      <c r="F1152" s="384"/>
      <c r="G1152" s="384"/>
      <c r="H1152" s="384"/>
      <c r="I1152" s="384"/>
      <c r="J1152" s="384"/>
    </row>
    <row r="1153" spans="1:10">
      <c r="A1153" s="371" t="s">
        <v>1965</v>
      </c>
      <c r="B1153" s="357" t="s">
        <v>1133</v>
      </c>
      <c r="C1153" s="357" t="s">
        <v>3541</v>
      </c>
      <c r="D1153" s="372"/>
      <c r="E1153" s="384"/>
      <c r="F1153" s="384"/>
      <c r="G1153" s="384"/>
      <c r="H1153" s="384"/>
      <c r="I1153" s="384"/>
      <c r="J1153" s="384"/>
    </row>
    <row r="1154" spans="1:10">
      <c r="A1154" s="371" t="s">
        <v>1967</v>
      </c>
      <c r="B1154" s="357" t="s">
        <v>1135</v>
      </c>
      <c r="C1154" s="357" t="s">
        <v>1723</v>
      </c>
      <c r="D1154" s="372"/>
      <c r="E1154" s="384"/>
      <c r="F1154" s="384"/>
      <c r="G1154" s="384"/>
      <c r="H1154" s="384"/>
      <c r="I1154" s="384"/>
      <c r="J1154" s="384"/>
    </row>
    <row r="1155" spans="1:10">
      <c r="A1155" s="360" t="s">
        <v>1969</v>
      </c>
      <c r="B1155" s="360" t="s">
        <v>3542</v>
      </c>
      <c r="C1155" s="361" t="s">
        <v>1134</v>
      </c>
      <c r="D1155" s="373"/>
      <c r="E1155" s="387">
        <f t="shared" si="38"/>
        <v>0</v>
      </c>
      <c r="F1155" s="387">
        <f>+VLOOKUP(B1155,'[1]Alimentazione CE Costi'!$H$1:$N$981,7,FALSE)</f>
        <v>0</v>
      </c>
      <c r="G1155" s="387"/>
      <c r="H1155" s="387">
        <f t="shared" si="39"/>
        <v>0</v>
      </c>
      <c r="I1155" s="387">
        <v>0</v>
      </c>
      <c r="J1155" s="387"/>
    </row>
    <row r="1156" spans="1:10">
      <c r="A1156" s="371" t="s">
        <v>1967</v>
      </c>
      <c r="B1156" s="357" t="s">
        <v>1137</v>
      </c>
      <c r="C1156" s="357" t="s">
        <v>1724</v>
      </c>
      <c r="D1156" s="372"/>
      <c r="E1156" s="384"/>
      <c r="F1156" s="384"/>
      <c r="G1156" s="384"/>
      <c r="H1156" s="384"/>
      <c r="I1156" s="384"/>
      <c r="J1156" s="384"/>
    </row>
    <row r="1157" spans="1:10">
      <c r="A1157" s="360" t="s">
        <v>1969</v>
      </c>
      <c r="B1157" s="360" t="s">
        <v>3543</v>
      </c>
      <c r="C1157" s="361" t="s">
        <v>1136</v>
      </c>
      <c r="D1157" s="373"/>
      <c r="E1157" s="387">
        <f t="shared" si="38"/>
        <v>0</v>
      </c>
      <c r="F1157" s="387">
        <f>+VLOOKUP(B1157,'[1]Alimentazione CE Costi'!$H$1:$N$981,7,FALSE)</f>
        <v>0</v>
      </c>
      <c r="G1157" s="387"/>
      <c r="H1157" s="387">
        <f t="shared" si="39"/>
        <v>0</v>
      </c>
      <c r="I1157" s="387">
        <v>0</v>
      </c>
      <c r="J1157" s="387"/>
    </row>
    <row r="1158" spans="1:10">
      <c r="A1158" s="371" t="s">
        <v>1967</v>
      </c>
      <c r="B1158" s="357" t="s">
        <v>1139</v>
      </c>
      <c r="C1158" s="357" t="s">
        <v>1725</v>
      </c>
      <c r="D1158" s="372"/>
      <c r="E1158" s="384"/>
      <c r="F1158" s="384"/>
      <c r="G1158" s="384"/>
      <c r="H1158" s="384"/>
      <c r="I1158" s="384"/>
      <c r="J1158" s="384"/>
    </row>
    <row r="1159" spans="1:10">
      <c r="A1159" s="360">
        <v>5</v>
      </c>
      <c r="B1159" s="360" t="s">
        <v>3544</v>
      </c>
      <c r="C1159" s="361" t="s">
        <v>3545</v>
      </c>
      <c r="D1159" s="373"/>
      <c r="E1159" s="387">
        <f t="shared" si="38"/>
        <v>0</v>
      </c>
      <c r="F1159" s="387">
        <f>+VLOOKUP(B1159,'[1]Alimentazione CE Costi'!$H$1:$N$981,7,FALSE)</f>
        <v>0</v>
      </c>
      <c r="G1159" s="387"/>
      <c r="H1159" s="387">
        <f t="shared" si="39"/>
        <v>0</v>
      </c>
      <c r="I1159" s="387">
        <v>0</v>
      </c>
      <c r="J1159" s="387"/>
    </row>
    <row r="1160" spans="1:10">
      <c r="A1160" s="360">
        <v>5</v>
      </c>
      <c r="B1160" s="360" t="s">
        <v>3546</v>
      </c>
      <c r="C1160" s="361" t="s">
        <v>1138</v>
      </c>
      <c r="D1160" s="373"/>
      <c r="E1160" s="387">
        <f t="shared" si="38"/>
        <v>0</v>
      </c>
      <c r="F1160" s="387">
        <f>+VLOOKUP(B1160,'[1]Alimentazione CE Costi'!$H$1:$N$981,7,FALSE)</f>
        <v>0</v>
      </c>
      <c r="G1160" s="387"/>
      <c r="H1160" s="387">
        <f t="shared" si="39"/>
        <v>0</v>
      </c>
      <c r="I1160" s="387">
        <v>0</v>
      </c>
      <c r="J1160" s="387"/>
    </row>
    <row r="1161" spans="1:10">
      <c r="A1161" s="371" t="s">
        <v>1965</v>
      </c>
      <c r="B1161" s="357" t="s">
        <v>1726</v>
      </c>
      <c r="C1161" s="357" t="s">
        <v>1727</v>
      </c>
      <c r="D1161" s="372"/>
      <c r="E1161" s="384"/>
      <c r="F1161" s="384"/>
      <c r="G1161" s="384"/>
      <c r="H1161" s="384"/>
      <c r="I1161" s="384"/>
      <c r="J1161" s="384"/>
    </row>
    <row r="1162" spans="1:10">
      <c r="A1162" s="371" t="s">
        <v>1967</v>
      </c>
      <c r="B1162" s="357" t="s">
        <v>1141</v>
      </c>
      <c r="C1162" s="357" t="s">
        <v>1728</v>
      </c>
      <c r="D1162" s="372"/>
      <c r="E1162" s="384"/>
      <c r="F1162" s="384"/>
      <c r="G1162" s="384"/>
      <c r="H1162" s="384"/>
      <c r="I1162" s="384"/>
      <c r="J1162" s="384"/>
    </row>
    <row r="1163" spans="1:10">
      <c r="A1163" s="360" t="s">
        <v>1969</v>
      </c>
      <c r="B1163" s="360" t="s">
        <v>3547</v>
      </c>
      <c r="C1163" s="361" t="s">
        <v>1140</v>
      </c>
      <c r="D1163" s="373"/>
      <c r="E1163" s="387">
        <f t="shared" si="38"/>
        <v>0</v>
      </c>
      <c r="F1163" s="387">
        <f>+VLOOKUP(B1163,'[1]Alimentazione CE Costi'!$H$1:$N$981,7,FALSE)</f>
        <v>0</v>
      </c>
      <c r="G1163" s="387"/>
      <c r="H1163" s="387">
        <f t="shared" si="39"/>
        <v>0</v>
      </c>
      <c r="I1163" s="387">
        <v>0</v>
      </c>
      <c r="J1163" s="387"/>
    </row>
    <row r="1164" spans="1:10">
      <c r="A1164" s="371" t="s">
        <v>1967</v>
      </c>
      <c r="B1164" s="357" t="s">
        <v>1143</v>
      </c>
      <c r="C1164" s="357" t="s">
        <v>1729</v>
      </c>
      <c r="D1164" s="372"/>
      <c r="E1164" s="384"/>
      <c r="F1164" s="384"/>
      <c r="G1164" s="384"/>
      <c r="H1164" s="384"/>
      <c r="I1164" s="384"/>
      <c r="J1164" s="384"/>
    </row>
    <row r="1165" spans="1:10">
      <c r="A1165" s="360" t="s">
        <v>1969</v>
      </c>
      <c r="B1165" s="360" t="s">
        <v>3548</v>
      </c>
      <c r="C1165" s="361" t="s">
        <v>1142</v>
      </c>
      <c r="D1165" s="373"/>
      <c r="E1165" s="387">
        <f t="shared" si="38"/>
        <v>0</v>
      </c>
      <c r="F1165" s="387">
        <f>+VLOOKUP(B1165,'[1]Alimentazione CE Costi'!$H$1:$N$981,7,FALSE)</f>
        <v>0</v>
      </c>
      <c r="G1165" s="387"/>
      <c r="H1165" s="387">
        <f t="shared" si="39"/>
        <v>0</v>
      </c>
      <c r="I1165" s="387">
        <v>0</v>
      </c>
      <c r="J1165" s="387"/>
    </row>
    <row r="1166" spans="1:10">
      <c r="A1166" s="371">
        <v>2</v>
      </c>
      <c r="B1166" s="357" t="s">
        <v>3549</v>
      </c>
      <c r="C1166" s="357" t="s">
        <v>3550</v>
      </c>
      <c r="D1166" s="357"/>
      <c r="E1166" s="392"/>
      <c r="F1166" s="392"/>
      <c r="G1166" s="392"/>
      <c r="H1166" s="392"/>
      <c r="I1166" s="392"/>
      <c r="J1166" s="392"/>
    </row>
    <row r="1167" spans="1:10">
      <c r="A1167" s="371" t="s">
        <v>1965</v>
      </c>
      <c r="B1167" s="357" t="s">
        <v>1145</v>
      </c>
      <c r="C1167" s="357" t="s">
        <v>3553</v>
      </c>
      <c r="D1167" s="357"/>
      <c r="E1167" s="392"/>
      <c r="F1167" s="392"/>
      <c r="G1167" s="392"/>
      <c r="H1167" s="392"/>
      <c r="I1167" s="392"/>
      <c r="J1167" s="392"/>
    </row>
    <row r="1168" spans="1:10">
      <c r="A1168" s="360" t="s">
        <v>1967</v>
      </c>
      <c r="B1168" s="360" t="s">
        <v>3554</v>
      </c>
      <c r="C1168" s="361" t="s">
        <v>1144</v>
      </c>
      <c r="D1168" s="373"/>
      <c r="E1168" s="387">
        <f t="shared" si="38"/>
        <v>0</v>
      </c>
      <c r="F1168" s="387">
        <f>+VLOOKUP(B1168,'[1]Alimentazione CE Costi'!$H$1:$N$981,7,FALSE)</f>
        <v>0</v>
      </c>
      <c r="G1168" s="387"/>
      <c r="H1168" s="387">
        <f t="shared" si="39"/>
        <v>0</v>
      </c>
      <c r="I1168" s="387">
        <v>0</v>
      </c>
      <c r="J1168" s="387"/>
    </row>
    <row r="1169" spans="1:10">
      <c r="A1169" s="356" t="s">
        <v>1962</v>
      </c>
      <c r="B1169" s="357" t="s">
        <v>3555</v>
      </c>
      <c r="C1169" s="356" t="s">
        <v>3556</v>
      </c>
      <c r="D1169" s="358"/>
      <c r="E1169" s="385"/>
      <c r="F1169" s="385"/>
      <c r="G1169" s="385"/>
      <c r="H1169" s="385"/>
      <c r="I1169" s="385"/>
      <c r="J1169" s="385"/>
    </row>
    <row r="1170" spans="1:10">
      <c r="A1170" s="371" t="s">
        <v>1965</v>
      </c>
      <c r="B1170" s="357" t="s">
        <v>1146</v>
      </c>
      <c r="C1170" s="357" t="s">
        <v>1766</v>
      </c>
      <c r="D1170" s="372"/>
      <c r="E1170" s="384"/>
      <c r="F1170" s="384"/>
      <c r="G1170" s="384"/>
      <c r="H1170" s="384"/>
      <c r="I1170" s="384"/>
      <c r="J1170" s="384"/>
    </row>
    <row r="1171" spans="1:10">
      <c r="A1171" s="371" t="s">
        <v>1967</v>
      </c>
      <c r="B1171" s="357" t="s">
        <v>1148</v>
      </c>
      <c r="C1171" s="357" t="s">
        <v>1767</v>
      </c>
      <c r="D1171" s="372"/>
      <c r="E1171" s="384"/>
      <c r="F1171" s="384"/>
      <c r="G1171" s="384"/>
      <c r="H1171" s="384"/>
      <c r="I1171" s="384"/>
      <c r="J1171" s="384"/>
    </row>
    <row r="1172" spans="1:10">
      <c r="A1172" s="360" t="s">
        <v>1969</v>
      </c>
      <c r="B1172" s="360" t="s">
        <v>3578</v>
      </c>
      <c r="C1172" s="361" t="s">
        <v>1147</v>
      </c>
      <c r="D1172" s="373"/>
      <c r="E1172" s="387">
        <f t="shared" si="38"/>
        <v>0</v>
      </c>
      <c r="F1172" s="387">
        <f>+VLOOKUP(B1172,'[1]Alimentazione CE Costi'!$H$1:$N$981,7,FALSE)</f>
        <v>0</v>
      </c>
      <c r="G1172" s="387"/>
      <c r="H1172" s="387">
        <f t="shared" si="39"/>
        <v>0</v>
      </c>
      <c r="I1172" s="387">
        <v>0</v>
      </c>
      <c r="J1172" s="387"/>
    </row>
    <row r="1173" spans="1:10">
      <c r="A1173" s="371" t="s">
        <v>1967</v>
      </c>
      <c r="B1173" s="357" t="s">
        <v>1150</v>
      </c>
      <c r="C1173" s="357" t="s">
        <v>1768</v>
      </c>
      <c r="D1173" s="372"/>
      <c r="E1173" s="384"/>
      <c r="F1173" s="384"/>
      <c r="G1173" s="384"/>
      <c r="H1173" s="384"/>
      <c r="I1173" s="384"/>
      <c r="J1173" s="384"/>
    </row>
    <row r="1174" spans="1:10">
      <c r="A1174" s="371" t="s">
        <v>1969</v>
      </c>
      <c r="B1174" s="357" t="s">
        <v>1152</v>
      </c>
      <c r="C1174" s="357" t="s">
        <v>1769</v>
      </c>
      <c r="D1174" s="372"/>
      <c r="E1174" s="384"/>
      <c r="F1174" s="384"/>
      <c r="G1174" s="384"/>
      <c r="H1174" s="384"/>
      <c r="I1174" s="384"/>
      <c r="J1174" s="384"/>
    </row>
    <row r="1175" spans="1:10">
      <c r="A1175" s="360" t="s">
        <v>1971</v>
      </c>
      <c r="B1175" s="360" t="s">
        <v>3579</v>
      </c>
      <c r="C1175" s="361" t="s">
        <v>1151</v>
      </c>
      <c r="D1175" s="373"/>
      <c r="E1175" s="387">
        <f t="shared" si="38"/>
        <v>0</v>
      </c>
      <c r="F1175" s="387">
        <f>+VLOOKUP(B1175,'[1]Alimentazione CE Costi'!$H$1:$N$981,7,FALSE)</f>
        <v>0</v>
      </c>
      <c r="G1175" s="387"/>
      <c r="H1175" s="387">
        <f t="shared" si="39"/>
        <v>0</v>
      </c>
      <c r="I1175" s="387">
        <v>0</v>
      </c>
      <c r="J1175" s="387"/>
    </row>
    <row r="1176" spans="1:10">
      <c r="A1176" s="371" t="s">
        <v>1969</v>
      </c>
      <c r="B1176" s="357" t="s">
        <v>1154</v>
      </c>
      <c r="C1176" s="357" t="s">
        <v>1770</v>
      </c>
      <c r="D1176" s="372"/>
      <c r="E1176" s="384"/>
      <c r="F1176" s="384"/>
      <c r="G1176" s="384"/>
      <c r="H1176" s="384"/>
      <c r="I1176" s="384"/>
      <c r="J1176" s="384"/>
    </row>
    <row r="1177" spans="1:10">
      <c r="A1177" s="360" t="s">
        <v>1971</v>
      </c>
      <c r="B1177" s="360" t="s">
        <v>3580</v>
      </c>
      <c r="C1177" s="361" t="s">
        <v>1153</v>
      </c>
      <c r="D1177" s="373"/>
      <c r="E1177" s="387">
        <f t="shared" si="38"/>
        <v>0</v>
      </c>
      <c r="F1177" s="387">
        <f>+VLOOKUP(B1177,'[1]Alimentazione CE Costi'!$H$1:$N$981,7,FALSE)</f>
        <v>0</v>
      </c>
      <c r="G1177" s="387"/>
      <c r="H1177" s="387">
        <f t="shared" si="39"/>
        <v>0</v>
      </c>
      <c r="I1177" s="387">
        <v>0</v>
      </c>
      <c r="J1177" s="387"/>
    </row>
    <row r="1178" spans="1:10">
      <c r="A1178" s="371" t="s">
        <v>1969</v>
      </c>
      <c r="B1178" s="357" t="s">
        <v>1155</v>
      </c>
      <c r="C1178" s="357" t="s">
        <v>1771</v>
      </c>
      <c r="D1178" s="372"/>
      <c r="E1178" s="384"/>
      <c r="F1178" s="384"/>
      <c r="G1178" s="384"/>
      <c r="H1178" s="384"/>
      <c r="I1178" s="384"/>
      <c r="J1178" s="384"/>
    </row>
    <row r="1179" spans="1:10" ht="25.5">
      <c r="A1179" s="371" t="s">
        <v>1971</v>
      </c>
      <c r="B1179" s="357" t="s">
        <v>1156</v>
      </c>
      <c r="C1179" s="357" t="s">
        <v>1772</v>
      </c>
      <c r="D1179" s="372" t="s">
        <v>1248</v>
      </c>
      <c r="E1179" s="384"/>
      <c r="F1179" s="384"/>
      <c r="G1179" s="384"/>
      <c r="H1179" s="384"/>
      <c r="I1179" s="384"/>
      <c r="J1179" s="384"/>
    </row>
    <row r="1180" spans="1:10" ht="25.5">
      <c r="A1180" s="371" t="s">
        <v>1974</v>
      </c>
      <c r="B1180" s="357" t="s">
        <v>1158</v>
      </c>
      <c r="C1180" s="357" t="s">
        <v>1773</v>
      </c>
      <c r="D1180" s="372" t="s">
        <v>1248</v>
      </c>
      <c r="E1180" s="384"/>
      <c r="F1180" s="384"/>
      <c r="G1180" s="384"/>
      <c r="H1180" s="384"/>
      <c r="I1180" s="384"/>
      <c r="J1180" s="384"/>
    </row>
    <row r="1181" spans="1:10" ht="24">
      <c r="A1181" s="360" t="s">
        <v>2090</v>
      </c>
      <c r="B1181" s="360" t="s">
        <v>3581</v>
      </c>
      <c r="C1181" s="361" t="s">
        <v>1157</v>
      </c>
      <c r="D1181" s="373" t="s">
        <v>1248</v>
      </c>
      <c r="E1181" s="387">
        <f t="shared" si="38"/>
        <v>0</v>
      </c>
      <c r="F1181" s="387">
        <f>+VLOOKUP(B1181,'[1]Alimentazione CE Costi'!$H$1:$N$981,7,FALSE)</f>
        <v>0</v>
      </c>
      <c r="G1181" s="387"/>
      <c r="H1181" s="387">
        <f t="shared" si="39"/>
        <v>0</v>
      </c>
      <c r="I1181" s="387">
        <v>0</v>
      </c>
      <c r="J1181" s="387"/>
    </row>
    <row r="1182" spans="1:10" ht="25.5">
      <c r="A1182" s="371" t="s">
        <v>1974</v>
      </c>
      <c r="B1182" s="357" t="s">
        <v>1160</v>
      </c>
      <c r="C1182" s="357" t="s">
        <v>1774</v>
      </c>
      <c r="D1182" s="372" t="s">
        <v>1248</v>
      </c>
      <c r="E1182" s="384"/>
      <c r="F1182" s="384"/>
      <c r="G1182" s="384"/>
      <c r="H1182" s="384"/>
      <c r="I1182" s="384"/>
      <c r="J1182" s="384"/>
    </row>
    <row r="1183" spans="1:10" ht="24">
      <c r="A1183" s="360" t="s">
        <v>2090</v>
      </c>
      <c r="B1183" s="360" t="s">
        <v>3582</v>
      </c>
      <c r="C1183" s="361" t="s">
        <v>1159</v>
      </c>
      <c r="D1183" s="373" t="s">
        <v>1248</v>
      </c>
      <c r="E1183" s="387">
        <f t="shared" si="38"/>
        <v>0</v>
      </c>
      <c r="F1183" s="387">
        <f>+VLOOKUP(B1183,'[1]Alimentazione CE Costi'!$H$1:$N$981,7,FALSE)</f>
        <v>0</v>
      </c>
      <c r="G1183" s="387"/>
      <c r="H1183" s="387">
        <f t="shared" si="39"/>
        <v>6392083.4299999997</v>
      </c>
      <c r="I1183" s="387">
        <v>6392083.4299999997</v>
      </c>
      <c r="J1183" s="387"/>
    </row>
    <row r="1184" spans="1:10">
      <c r="A1184" s="371" t="s">
        <v>1971</v>
      </c>
      <c r="B1184" s="357" t="s">
        <v>1161</v>
      </c>
      <c r="C1184" s="357" t="s">
        <v>1775</v>
      </c>
      <c r="D1184" s="372"/>
      <c r="E1184" s="384"/>
      <c r="F1184" s="384"/>
      <c r="G1184" s="384"/>
      <c r="H1184" s="384"/>
      <c r="I1184" s="384"/>
      <c r="J1184" s="384"/>
    </row>
    <row r="1185" spans="1:10" ht="25.5">
      <c r="A1185" s="371" t="s">
        <v>1974</v>
      </c>
      <c r="B1185" s="357" t="s">
        <v>1163</v>
      </c>
      <c r="C1185" s="357" t="s">
        <v>1776</v>
      </c>
      <c r="D1185" s="372"/>
      <c r="E1185" s="384"/>
      <c r="F1185" s="384"/>
      <c r="G1185" s="384"/>
      <c r="H1185" s="384"/>
      <c r="I1185" s="384"/>
      <c r="J1185" s="384"/>
    </row>
    <row r="1186" spans="1:10" ht="24">
      <c r="A1186" s="360" t="s">
        <v>2090</v>
      </c>
      <c r="B1186" s="360" t="s">
        <v>3583</v>
      </c>
      <c r="C1186" s="361" t="s">
        <v>1162</v>
      </c>
      <c r="D1186" s="373"/>
      <c r="E1186" s="387">
        <f t="shared" si="38"/>
        <v>0</v>
      </c>
      <c r="F1186" s="387">
        <f>+VLOOKUP(B1186,'[1]Alimentazione CE Costi'!$H$1:$N$981,7,FALSE)</f>
        <v>0</v>
      </c>
      <c r="G1186" s="387"/>
      <c r="H1186" s="387">
        <f t="shared" si="39"/>
        <v>0</v>
      </c>
      <c r="I1186" s="387">
        <v>0</v>
      </c>
      <c r="J1186" s="387"/>
    </row>
    <row r="1187" spans="1:10" ht="25.5">
      <c r="A1187" s="371" t="s">
        <v>1974</v>
      </c>
      <c r="B1187" s="357" t="s">
        <v>1164</v>
      </c>
      <c r="C1187" s="357" t="s">
        <v>1777</v>
      </c>
      <c r="D1187" s="372"/>
      <c r="E1187" s="384"/>
      <c r="F1187" s="384"/>
      <c r="G1187" s="384"/>
      <c r="H1187" s="384"/>
      <c r="I1187" s="384"/>
      <c r="J1187" s="384"/>
    </row>
    <row r="1188" spans="1:10" ht="25.5">
      <c r="A1188" s="371" t="s">
        <v>2090</v>
      </c>
      <c r="B1188" s="357" t="s">
        <v>1166</v>
      </c>
      <c r="C1188" s="357" t="s">
        <v>1778</v>
      </c>
      <c r="D1188" s="372"/>
      <c r="E1188" s="384"/>
      <c r="F1188" s="384"/>
      <c r="G1188" s="384"/>
      <c r="H1188" s="384"/>
      <c r="I1188" s="384"/>
      <c r="J1188" s="384"/>
    </row>
    <row r="1189" spans="1:10" ht="24">
      <c r="A1189" s="360" t="s">
        <v>3584</v>
      </c>
      <c r="B1189" s="360" t="s">
        <v>3585</v>
      </c>
      <c r="C1189" s="361" t="s">
        <v>1165</v>
      </c>
      <c r="D1189" s="373"/>
      <c r="E1189" s="387">
        <f t="shared" si="38"/>
        <v>0</v>
      </c>
      <c r="F1189" s="387">
        <f>+VLOOKUP(B1189,'[1]Alimentazione CE Costi'!$H$1:$N$981,7,FALSE)</f>
        <v>0</v>
      </c>
      <c r="G1189" s="387"/>
      <c r="H1189" s="387">
        <f t="shared" si="39"/>
        <v>0</v>
      </c>
      <c r="I1189" s="387">
        <v>0</v>
      </c>
      <c r="J1189" s="387"/>
    </row>
    <row r="1190" spans="1:10" ht="25.5">
      <c r="A1190" s="371" t="s">
        <v>2090</v>
      </c>
      <c r="B1190" s="357" t="s">
        <v>1168</v>
      </c>
      <c r="C1190" s="357" t="s">
        <v>1779</v>
      </c>
      <c r="D1190" s="372"/>
      <c r="E1190" s="384"/>
      <c r="F1190" s="384"/>
      <c r="G1190" s="384"/>
      <c r="H1190" s="384"/>
      <c r="I1190" s="384"/>
      <c r="J1190" s="384"/>
    </row>
    <row r="1191" spans="1:10" ht="24">
      <c r="A1191" s="360" t="s">
        <v>3584</v>
      </c>
      <c r="B1191" s="360" t="s">
        <v>3586</v>
      </c>
      <c r="C1191" s="361" t="s">
        <v>1167</v>
      </c>
      <c r="D1191" s="373"/>
      <c r="E1191" s="387">
        <f t="shared" si="38"/>
        <v>0</v>
      </c>
      <c r="F1191" s="387">
        <f>+VLOOKUP(B1191,'[1]Alimentazione CE Costi'!$H$1:$N$981,7,FALSE)</f>
        <v>0</v>
      </c>
      <c r="G1191" s="387"/>
      <c r="H1191" s="387">
        <f t="shared" si="39"/>
        <v>0</v>
      </c>
      <c r="I1191" s="387">
        <v>0</v>
      </c>
      <c r="J1191" s="387"/>
    </row>
    <row r="1192" spans="1:10" ht="25.5">
      <c r="A1192" s="371" t="s">
        <v>2090</v>
      </c>
      <c r="B1192" s="357" t="s">
        <v>1170</v>
      </c>
      <c r="C1192" s="357" t="s">
        <v>1780</v>
      </c>
      <c r="D1192" s="372"/>
      <c r="E1192" s="384"/>
      <c r="F1192" s="384"/>
      <c r="G1192" s="384"/>
      <c r="H1192" s="384"/>
      <c r="I1192" s="384"/>
      <c r="J1192" s="384"/>
    </row>
    <row r="1193" spans="1:10">
      <c r="A1193" s="360" t="s">
        <v>3584</v>
      </c>
      <c r="B1193" s="360" t="s">
        <v>3587</v>
      </c>
      <c r="C1193" s="361" t="s">
        <v>1169</v>
      </c>
      <c r="D1193" s="373"/>
      <c r="E1193" s="387">
        <f t="shared" si="38"/>
        <v>0</v>
      </c>
      <c r="F1193" s="387">
        <f>+VLOOKUP(B1193,'[1]Alimentazione CE Costi'!$H$1:$N$981,7,FALSE)</f>
        <v>0</v>
      </c>
      <c r="G1193" s="387"/>
      <c r="H1193" s="387">
        <f t="shared" si="39"/>
        <v>47052.859999999993</v>
      </c>
      <c r="I1193" s="387">
        <v>47052.859999999993</v>
      </c>
      <c r="J1193" s="387"/>
    </row>
    <row r="1194" spans="1:10" ht="25.5">
      <c r="A1194" s="371" t="s">
        <v>1974</v>
      </c>
      <c r="B1194" s="357" t="s">
        <v>1172</v>
      </c>
      <c r="C1194" s="357" t="s">
        <v>1781</v>
      </c>
      <c r="D1194" s="372"/>
      <c r="E1194" s="384"/>
      <c r="F1194" s="384"/>
      <c r="G1194" s="384"/>
      <c r="H1194" s="384"/>
      <c r="I1194" s="384"/>
      <c r="J1194" s="384"/>
    </row>
    <row r="1195" spans="1:10" ht="24">
      <c r="A1195" s="360" t="s">
        <v>2090</v>
      </c>
      <c r="B1195" s="360" t="s">
        <v>3588</v>
      </c>
      <c r="C1195" s="361" t="s">
        <v>1171</v>
      </c>
      <c r="D1195" s="373"/>
      <c r="E1195" s="387">
        <f t="shared" si="38"/>
        <v>0</v>
      </c>
      <c r="F1195" s="387">
        <f>+VLOOKUP(B1195,'[1]Alimentazione CE Costi'!$H$1:$N$981,7,FALSE)</f>
        <v>0</v>
      </c>
      <c r="G1195" s="387"/>
      <c r="H1195" s="387">
        <f t="shared" si="39"/>
        <v>0</v>
      </c>
      <c r="I1195" s="387">
        <v>0</v>
      </c>
      <c r="J1195" s="387"/>
    </row>
    <row r="1196" spans="1:10" ht="25.5">
      <c r="A1196" s="371" t="s">
        <v>1974</v>
      </c>
      <c r="B1196" s="357" t="s">
        <v>1174</v>
      </c>
      <c r="C1196" s="357" t="s">
        <v>1782</v>
      </c>
      <c r="D1196" s="372"/>
      <c r="E1196" s="384"/>
      <c r="F1196" s="384"/>
      <c r="G1196" s="384"/>
      <c r="H1196" s="384"/>
      <c r="I1196" s="384"/>
      <c r="J1196" s="384"/>
    </row>
    <row r="1197" spans="1:10" ht="24">
      <c r="A1197" s="360" t="s">
        <v>2090</v>
      </c>
      <c r="B1197" s="360" t="s">
        <v>3589</v>
      </c>
      <c r="C1197" s="361" t="s">
        <v>1173</v>
      </c>
      <c r="D1197" s="373"/>
      <c r="E1197" s="387">
        <f t="shared" si="38"/>
        <v>0</v>
      </c>
      <c r="F1197" s="387">
        <f>+VLOOKUP(B1197,'[1]Alimentazione CE Costi'!$H$1:$N$981,7,FALSE)</f>
        <v>0</v>
      </c>
      <c r="G1197" s="387"/>
      <c r="H1197" s="387">
        <f t="shared" si="39"/>
        <v>0</v>
      </c>
      <c r="I1197" s="387">
        <v>0</v>
      </c>
      <c r="J1197" s="387"/>
    </row>
    <row r="1198" spans="1:10" ht="25.5">
      <c r="A1198" s="371" t="s">
        <v>1974</v>
      </c>
      <c r="B1198" s="357" t="s">
        <v>1176</v>
      </c>
      <c r="C1198" s="357" t="s">
        <v>1783</v>
      </c>
      <c r="D1198" s="372"/>
      <c r="E1198" s="384"/>
      <c r="F1198" s="384"/>
      <c r="G1198" s="384"/>
      <c r="H1198" s="384"/>
      <c r="I1198" s="384"/>
      <c r="J1198" s="384"/>
    </row>
    <row r="1199" spans="1:10" ht="24">
      <c r="A1199" s="360" t="s">
        <v>2090</v>
      </c>
      <c r="B1199" s="360" t="s">
        <v>3590</v>
      </c>
      <c r="C1199" s="361" t="s">
        <v>1175</v>
      </c>
      <c r="D1199" s="373"/>
      <c r="E1199" s="387">
        <f t="shared" si="38"/>
        <v>0</v>
      </c>
      <c r="F1199" s="387">
        <f>+VLOOKUP(B1199,'[1]Alimentazione CE Costi'!$H$1:$N$981,7,FALSE)</f>
        <v>0</v>
      </c>
      <c r="G1199" s="387"/>
      <c r="H1199" s="387">
        <f t="shared" si="39"/>
        <v>0</v>
      </c>
      <c r="I1199" s="387">
        <v>0</v>
      </c>
      <c r="J1199" s="387"/>
    </row>
    <row r="1200" spans="1:10" ht="25.5">
      <c r="A1200" s="371" t="s">
        <v>1974</v>
      </c>
      <c r="B1200" s="357" t="s">
        <v>1178</v>
      </c>
      <c r="C1200" s="357" t="s">
        <v>1784</v>
      </c>
      <c r="D1200" s="372"/>
      <c r="E1200" s="384"/>
      <c r="F1200" s="384"/>
      <c r="G1200" s="384"/>
      <c r="H1200" s="384"/>
      <c r="I1200" s="384"/>
      <c r="J1200" s="384"/>
    </row>
    <row r="1201" spans="1:10" ht="24">
      <c r="A1201" s="360" t="s">
        <v>2090</v>
      </c>
      <c r="B1201" s="360" t="s">
        <v>3591</v>
      </c>
      <c r="C1201" s="361" t="s">
        <v>1177</v>
      </c>
      <c r="D1201" s="373"/>
      <c r="E1201" s="387">
        <f t="shared" si="38"/>
        <v>0</v>
      </c>
      <c r="F1201" s="387">
        <f>+VLOOKUP(B1201,'[1]Alimentazione CE Costi'!$H$1:$N$981,7,FALSE)</f>
        <v>0</v>
      </c>
      <c r="G1201" s="387"/>
      <c r="H1201" s="387">
        <f t="shared" si="39"/>
        <v>0</v>
      </c>
      <c r="I1201" s="387">
        <v>0</v>
      </c>
      <c r="J1201" s="387"/>
    </row>
    <row r="1202" spans="1:10">
      <c r="A1202" s="371" t="s">
        <v>1974</v>
      </c>
      <c r="B1202" s="357" t="s">
        <v>1180</v>
      </c>
      <c r="C1202" s="357" t="s">
        <v>1785</v>
      </c>
      <c r="D1202" s="372"/>
      <c r="E1202" s="384"/>
      <c r="F1202" s="384"/>
      <c r="G1202" s="384"/>
      <c r="H1202" s="384"/>
      <c r="I1202" s="384"/>
      <c r="J1202" s="384"/>
    </row>
    <row r="1203" spans="1:10">
      <c r="A1203" s="360" t="s">
        <v>2090</v>
      </c>
      <c r="B1203" s="360" t="s">
        <v>3592</v>
      </c>
      <c r="C1203" s="361" t="s">
        <v>1179</v>
      </c>
      <c r="D1203" s="373"/>
      <c r="E1203" s="387">
        <f t="shared" si="38"/>
        <v>0</v>
      </c>
      <c r="F1203" s="387">
        <f>+VLOOKUP(B1203,'[1]Alimentazione CE Costi'!$H$1:$N$981,7,FALSE)</f>
        <v>0</v>
      </c>
      <c r="G1203" s="387"/>
      <c r="H1203" s="387">
        <f t="shared" si="39"/>
        <v>60213.39</v>
      </c>
      <c r="I1203" s="387">
        <v>60213.39</v>
      </c>
      <c r="J1203" s="387"/>
    </row>
    <row r="1204" spans="1:10">
      <c r="A1204" s="371" t="s">
        <v>1969</v>
      </c>
      <c r="B1204" s="357" t="s">
        <v>1181</v>
      </c>
      <c r="C1204" s="357" t="s">
        <v>1786</v>
      </c>
      <c r="D1204" s="372"/>
      <c r="E1204" s="384"/>
      <c r="F1204" s="384"/>
      <c r="G1204" s="384"/>
      <c r="H1204" s="384"/>
      <c r="I1204" s="384"/>
      <c r="J1204" s="384"/>
    </row>
    <row r="1205" spans="1:10">
      <c r="A1205" s="371" t="s">
        <v>1971</v>
      </c>
      <c r="B1205" s="357" t="s">
        <v>1183</v>
      </c>
      <c r="C1205" s="357" t="s">
        <v>1787</v>
      </c>
      <c r="D1205" s="372"/>
      <c r="E1205" s="384"/>
      <c r="F1205" s="384"/>
      <c r="G1205" s="384"/>
      <c r="H1205" s="384"/>
      <c r="I1205" s="384"/>
      <c r="J1205" s="384"/>
    </row>
    <row r="1206" spans="1:10">
      <c r="A1206" s="360" t="s">
        <v>1974</v>
      </c>
      <c r="B1206" s="360" t="s">
        <v>3593</v>
      </c>
      <c r="C1206" s="361" t="s">
        <v>1182</v>
      </c>
      <c r="D1206" s="373"/>
      <c r="E1206" s="387">
        <f t="shared" si="38"/>
        <v>0</v>
      </c>
      <c r="F1206" s="387">
        <f>+VLOOKUP(B1206,'[1]Alimentazione CE Costi'!$H$1:$N$981,7,FALSE)</f>
        <v>0</v>
      </c>
      <c r="G1206" s="387"/>
      <c r="H1206" s="387">
        <f t="shared" si="39"/>
        <v>76.400000000000006</v>
      </c>
      <c r="I1206" s="387">
        <v>76.400000000000006</v>
      </c>
      <c r="J1206" s="387"/>
    </row>
    <row r="1207" spans="1:10" ht="25.5">
      <c r="A1207" s="371" t="s">
        <v>1971</v>
      </c>
      <c r="B1207" s="357" t="s">
        <v>1185</v>
      </c>
      <c r="C1207" s="357" t="s">
        <v>1788</v>
      </c>
      <c r="D1207" s="372" t="s">
        <v>1248</v>
      </c>
      <c r="E1207" s="384"/>
      <c r="F1207" s="384"/>
      <c r="G1207" s="384"/>
      <c r="H1207" s="384"/>
      <c r="I1207" s="384"/>
      <c r="J1207" s="384"/>
    </row>
    <row r="1208" spans="1:10" ht="24">
      <c r="A1208" s="360" t="s">
        <v>1974</v>
      </c>
      <c r="B1208" s="360" t="s">
        <v>3594</v>
      </c>
      <c r="C1208" s="361" t="s">
        <v>1184</v>
      </c>
      <c r="D1208" s="373" t="s">
        <v>1248</v>
      </c>
      <c r="E1208" s="387">
        <f t="shared" si="38"/>
        <v>0</v>
      </c>
      <c r="F1208" s="387">
        <f>+VLOOKUP(B1208,'[1]Alimentazione CE Costi'!$H$1:$N$981,7,FALSE)</f>
        <v>0</v>
      </c>
      <c r="G1208" s="387"/>
      <c r="H1208" s="387">
        <f t="shared" si="39"/>
        <v>0</v>
      </c>
      <c r="I1208" s="387">
        <v>0</v>
      </c>
      <c r="J1208" s="387"/>
    </row>
    <row r="1209" spans="1:10">
      <c r="A1209" s="371" t="s">
        <v>1971</v>
      </c>
      <c r="B1209" s="357" t="s">
        <v>1186</v>
      </c>
      <c r="C1209" s="357" t="s">
        <v>1789</v>
      </c>
      <c r="D1209" s="372"/>
      <c r="E1209" s="384"/>
      <c r="F1209" s="384"/>
      <c r="G1209" s="384"/>
      <c r="H1209" s="384"/>
      <c r="I1209" s="384"/>
      <c r="J1209" s="384"/>
    </row>
    <row r="1210" spans="1:10" ht="25.5">
      <c r="A1210" s="371" t="s">
        <v>1974</v>
      </c>
      <c r="B1210" s="357" t="s">
        <v>1188</v>
      </c>
      <c r="C1210" s="357" t="s">
        <v>1790</v>
      </c>
      <c r="D1210" s="372"/>
      <c r="E1210" s="384"/>
      <c r="F1210" s="384"/>
      <c r="G1210" s="384"/>
      <c r="H1210" s="384"/>
      <c r="I1210" s="384"/>
      <c r="J1210" s="384"/>
    </row>
    <row r="1211" spans="1:10" ht="24">
      <c r="A1211" s="360" t="s">
        <v>2090</v>
      </c>
      <c r="B1211" s="360" t="s">
        <v>3595</v>
      </c>
      <c r="C1211" s="361" t="s">
        <v>1187</v>
      </c>
      <c r="D1211" s="373"/>
      <c r="E1211" s="387">
        <f t="shared" ref="E1211:E1242" si="40">+F1211+G1211</f>
        <v>0</v>
      </c>
      <c r="F1211" s="387">
        <f>+VLOOKUP(B1211,'[1]Alimentazione CE Costi'!$H$1:$N$981,7,FALSE)</f>
        <v>0</v>
      </c>
      <c r="G1211" s="387"/>
      <c r="H1211" s="387">
        <f t="shared" ref="H1211:H1242" si="41">+I1211+J1211</f>
        <v>0</v>
      </c>
      <c r="I1211" s="387">
        <v>0</v>
      </c>
      <c r="J1211" s="387"/>
    </row>
    <row r="1212" spans="1:10" ht="25.5">
      <c r="A1212" s="371" t="s">
        <v>1974</v>
      </c>
      <c r="B1212" s="357" t="s">
        <v>1190</v>
      </c>
      <c r="C1212" s="357" t="s">
        <v>1791</v>
      </c>
      <c r="D1212" s="372"/>
      <c r="E1212" s="384"/>
      <c r="F1212" s="384"/>
      <c r="G1212" s="384"/>
      <c r="H1212" s="384"/>
      <c r="I1212" s="384"/>
      <c r="J1212" s="384"/>
    </row>
    <row r="1213" spans="1:10">
      <c r="A1213" s="360" t="s">
        <v>2090</v>
      </c>
      <c r="B1213" s="360" t="s">
        <v>3596</v>
      </c>
      <c r="C1213" s="361" t="s">
        <v>1189</v>
      </c>
      <c r="D1213" s="373"/>
      <c r="E1213" s="387">
        <f t="shared" si="40"/>
        <v>0</v>
      </c>
      <c r="F1213" s="387">
        <f>+VLOOKUP(B1213,'[1]Alimentazione CE Costi'!$H$1:$N$981,7,FALSE)</f>
        <v>0</v>
      </c>
      <c r="G1213" s="387"/>
      <c r="H1213" s="387">
        <f t="shared" si="41"/>
        <v>0</v>
      </c>
      <c r="I1213" s="387">
        <v>0</v>
      </c>
      <c r="J1213" s="387"/>
    </row>
    <row r="1214" spans="1:10" ht="25.5">
      <c r="A1214" s="371" t="s">
        <v>1974</v>
      </c>
      <c r="B1214" s="357" t="s">
        <v>1192</v>
      </c>
      <c r="C1214" s="357" t="s">
        <v>1792</v>
      </c>
      <c r="D1214" s="372"/>
      <c r="E1214" s="384"/>
      <c r="F1214" s="384"/>
      <c r="G1214" s="384"/>
      <c r="H1214" s="384"/>
      <c r="I1214" s="384"/>
      <c r="J1214" s="384"/>
    </row>
    <row r="1215" spans="1:10" ht="24">
      <c r="A1215" s="360" t="s">
        <v>2090</v>
      </c>
      <c r="B1215" s="360" t="s">
        <v>3597</v>
      </c>
      <c r="C1215" s="361" t="s">
        <v>1191</v>
      </c>
      <c r="D1215" s="373"/>
      <c r="E1215" s="387">
        <f t="shared" si="40"/>
        <v>0</v>
      </c>
      <c r="F1215" s="387">
        <f>+VLOOKUP(B1215,'[1]Alimentazione CE Costi'!$H$1:$N$981,7,FALSE)</f>
        <v>0</v>
      </c>
      <c r="G1215" s="387"/>
      <c r="H1215" s="387">
        <f t="shared" si="41"/>
        <v>0</v>
      </c>
      <c r="I1215" s="387">
        <v>0</v>
      </c>
      <c r="J1215" s="387"/>
    </row>
    <row r="1216" spans="1:10" ht="25.5">
      <c r="A1216" s="371" t="s">
        <v>1974</v>
      </c>
      <c r="B1216" s="357" t="s">
        <v>1194</v>
      </c>
      <c r="C1216" s="357" t="s">
        <v>1793</v>
      </c>
      <c r="D1216" s="372"/>
      <c r="E1216" s="384"/>
      <c r="F1216" s="384"/>
      <c r="G1216" s="384"/>
      <c r="H1216" s="384"/>
      <c r="I1216" s="384"/>
      <c r="J1216" s="384"/>
    </row>
    <row r="1217" spans="1:10" ht="24">
      <c r="A1217" s="360" t="s">
        <v>2090</v>
      </c>
      <c r="B1217" s="360" t="s">
        <v>3598</v>
      </c>
      <c r="C1217" s="361" t="s">
        <v>1193</v>
      </c>
      <c r="D1217" s="373"/>
      <c r="E1217" s="387">
        <f t="shared" si="40"/>
        <v>0</v>
      </c>
      <c r="F1217" s="387">
        <f>+VLOOKUP(B1217,'[1]Alimentazione CE Costi'!$H$1:$N$981,7,FALSE)</f>
        <v>0</v>
      </c>
      <c r="G1217" s="387"/>
      <c r="H1217" s="387">
        <f t="shared" si="41"/>
        <v>0</v>
      </c>
      <c r="I1217" s="387">
        <v>0</v>
      </c>
      <c r="J1217" s="387"/>
    </row>
    <row r="1218" spans="1:10" ht="25.5">
      <c r="A1218" s="371" t="s">
        <v>1974</v>
      </c>
      <c r="B1218" s="357" t="s">
        <v>1196</v>
      </c>
      <c r="C1218" s="357" t="s">
        <v>1794</v>
      </c>
      <c r="D1218" s="372"/>
      <c r="E1218" s="384"/>
      <c r="F1218" s="384"/>
      <c r="G1218" s="384"/>
      <c r="H1218" s="384"/>
      <c r="I1218" s="384"/>
      <c r="J1218" s="384"/>
    </row>
    <row r="1219" spans="1:10" ht="24">
      <c r="A1219" s="360" t="s">
        <v>2090</v>
      </c>
      <c r="B1219" s="360" t="s">
        <v>3599</v>
      </c>
      <c r="C1219" s="361" t="s">
        <v>1195</v>
      </c>
      <c r="D1219" s="373"/>
      <c r="E1219" s="387">
        <f t="shared" si="40"/>
        <v>0</v>
      </c>
      <c r="F1219" s="387">
        <f>+VLOOKUP(B1219,'[1]Alimentazione CE Costi'!$H$1:$N$981,7,FALSE)</f>
        <v>0</v>
      </c>
      <c r="G1219" s="387"/>
      <c r="H1219" s="387">
        <f t="shared" si="41"/>
        <v>0</v>
      </c>
      <c r="I1219" s="387">
        <v>0</v>
      </c>
      <c r="J1219" s="387"/>
    </row>
    <row r="1220" spans="1:10" ht="25.5">
      <c r="A1220" s="371" t="s">
        <v>1974</v>
      </c>
      <c r="B1220" s="357" t="s">
        <v>1198</v>
      </c>
      <c r="C1220" s="357" t="s">
        <v>1795</v>
      </c>
      <c r="D1220" s="372"/>
      <c r="E1220" s="384"/>
      <c r="F1220" s="384"/>
      <c r="G1220" s="384"/>
      <c r="H1220" s="384"/>
      <c r="I1220" s="384"/>
      <c r="J1220" s="384"/>
    </row>
    <row r="1221" spans="1:10" ht="24">
      <c r="A1221" s="360" t="s">
        <v>2090</v>
      </c>
      <c r="B1221" s="360" t="s">
        <v>3600</v>
      </c>
      <c r="C1221" s="361" t="s">
        <v>1197</v>
      </c>
      <c r="D1221" s="373"/>
      <c r="E1221" s="387">
        <f t="shared" si="40"/>
        <v>0</v>
      </c>
      <c r="F1221" s="387">
        <f>+VLOOKUP(B1221,'[1]Alimentazione CE Costi'!$H$1:$N$981,7,FALSE)</f>
        <v>0</v>
      </c>
      <c r="G1221" s="387"/>
      <c r="H1221" s="387">
        <f t="shared" si="41"/>
        <v>0</v>
      </c>
      <c r="I1221" s="387">
        <v>0</v>
      </c>
      <c r="J1221" s="387"/>
    </row>
    <row r="1222" spans="1:10">
      <c r="A1222" s="371" t="s">
        <v>1974</v>
      </c>
      <c r="B1222" s="357" t="s">
        <v>1200</v>
      </c>
      <c r="C1222" s="357" t="s">
        <v>1796</v>
      </c>
      <c r="D1222" s="372"/>
      <c r="E1222" s="384"/>
      <c r="F1222" s="384"/>
      <c r="G1222" s="384"/>
      <c r="H1222" s="384"/>
      <c r="I1222" s="384"/>
      <c r="J1222" s="384"/>
    </row>
    <row r="1223" spans="1:10">
      <c r="A1223" s="360" t="s">
        <v>2090</v>
      </c>
      <c r="B1223" s="360" t="s">
        <v>3601</v>
      </c>
      <c r="C1223" s="361" t="s">
        <v>1199</v>
      </c>
      <c r="D1223" s="373"/>
      <c r="E1223" s="387">
        <f t="shared" si="40"/>
        <v>0</v>
      </c>
      <c r="F1223" s="387">
        <f>+VLOOKUP(B1223,'[1]Alimentazione CE Costi'!$H$1:$N$981,7,FALSE)</f>
        <v>0</v>
      </c>
      <c r="G1223" s="387"/>
      <c r="H1223" s="387">
        <f t="shared" si="41"/>
        <v>311.85000000000002</v>
      </c>
      <c r="I1223" s="387">
        <v>311.85000000000002</v>
      </c>
      <c r="J1223" s="387"/>
    </row>
    <row r="1224" spans="1:10">
      <c r="A1224" s="371" t="s">
        <v>1969</v>
      </c>
      <c r="B1224" s="357" t="s">
        <v>1201</v>
      </c>
      <c r="C1224" s="357" t="s">
        <v>1797</v>
      </c>
      <c r="D1224" s="372"/>
      <c r="E1224" s="384"/>
      <c r="F1224" s="384"/>
      <c r="G1224" s="384"/>
      <c r="H1224" s="384"/>
      <c r="I1224" s="384"/>
      <c r="J1224" s="384"/>
    </row>
    <row r="1225" spans="1:10">
      <c r="A1225" s="360" t="s">
        <v>1971</v>
      </c>
      <c r="B1225" s="360" t="s">
        <v>3602</v>
      </c>
      <c r="C1225" s="361" t="s">
        <v>1149</v>
      </c>
      <c r="D1225" s="373"/>
      <c r="E1225" s="387">
        <f t="shared" si="40"/>
        <v>0</v>
      </c>
      <c r="F1225" s="387">
        <f>+VLOOKUP(B1225,'[1]Alimentazione CE Costi'!$H$1:$N$981,7,FALSE)</f>
        <v>0</v>
      </c>
      <c r="G1225" s="387"/>
      <c r="H1225" s="387">
        <f t="shared" si="41"/>
        <v>54.67</v>
      </c>
      <c r="I1225" s="387">
        <v>54.67</v>
      </c>
      <c r="J1225" s="387"/>
    </row>
    <row r="1226" spans="1:10">
      <c r="A1226" s="371" t="s">
        <v>1962</v>
      </c>
      <c r="B1226" s="357" t="s">
        <v>3603</v>
      </c>
      <c r="C1226" s="357" t="s">
        <v>3604</v>
      </c>
      <c r="D1226" s="372"/>
      <c r="E1226" s="384"/>
      <c r="F1226" s="384"/>
      <c r="G1226" s="384"/>
      <c r="H1226" s="384"/>
      <c r="I1226" s="384"/>
      <c r="J1226" s="384"/>
    </row>
    <row r="1227" spans="1:10">
      <c r="A1227" s="371" t="s">
        <v>1965</v>
      </c>
      <c r="B1227" s="357" t="s">
        <v>1202</v>
      </c>
      <c r="C1227" s="357" t="s">
        <v>1803</v>
      </c>
      <c r="D1227" s="372"/>
      <c r="E1227" s="384"/>
      <c r="F1227" s="384"/>
      <c r="G1227" s="384"/>
      <c r="H1227" s="384"/>
      <c r="I1227" s="384"/>
      <c r="J1227" s="384"/>
    </row>
    <row r="1228" spans="1:10">
      <c r="A1228" s="371" t="s">
        <v>1967</v>
      </c>
      <c r="B1228" s="357" t="s">
        <v>1204</v>
      </c>
      <c r="C1228" s="357" t="s">
        <v>1804</v>
      </c>
      <c r="D1228" s="372"/>
      <c r="E1228" s="384"/>
      <c r="F1228" s="384"/>
      <c r="G1228" s="384"/>
      <c r="H1228" s="384"/>
      <c r="I1228" s="384"/>
      <c r="J1228" s="384"/>
    </row>
    <row r="1229" spans="1:10">
      <c r="A1229" s="360" t="s">
        <v>1969</v>
      </c>
      <c r="B1229" s="360" t="s">
        <v>3605</v>
      </c>
      <c r="C1229" s="361" t="s">
        <v>1203</v>
      </c>
      <c r="D1229" s="373"/>
      <c r="E1229" s="387">
        <f t="shared" si="40"/>
        <v>902827.85</v>
      </c>
      <c r="F1229" s="387">
        <f>+VLOOKUP(B1229,'[1]Alimentazione CE Costi'!$H$1:$N$981,7,FALSE)</f>
        <v>902827.85</v>
      </c>
      <c r="G1229" s="387"/>
      <c r="H1229" s="387">
        <f t="shared" si="41"/>
        <v>710496.24750000006</v>
      </c>
      <c r="I1229" s="387">
        <v>710496.24750000006</v>
      </c>
      <c r="J1229" s="387"/>
    </row>
    <row r="1230" spans="1:10" ht="25.5">
      <c r="A1230" s="371" t="s">
        <v>1967</v>
      </c>
      <c r="B1230" s="357" t="s">
        <v>1206</v>
      </c>
      <c r="C1230" s="357" t="s">
        <v>1805</v>
      </c>
      <c r="D1230" s="372"/>
      <c r="E1230" s="384"/>
      <c r="F1230" s="384"/>
      <c r="G1230" s="384"/>
      <c r="H1230" s="384"/>
      <c r="I1230" s="384"/>
      <c r="J1230" s="384"/>
    </row>
    <row r="1231" spans="1:10" ht="24">
      <c r="A1231" s="360" t="s">
        <v>1969</v>
      </c>
      <c r="B1231" s="360" t="s">
        <v>3606</v>
      </c>
      <c r="C1231" s="361" t="s">
        <v>1205</v>
      </c>
      <c r="D1231" s="373"/>
      <c r="E1231" s="387">
        <f t="shared" si="40"/>
        <v>161939.29999999999</v>
      </c>
      <c r="F1231" s="387">
        <f>+VLOOKUP(B1231,'[1]Alimentazione CE Costi'!$H$1:$N$981,7,FALSE)</f>
        <v>161939.29999999999</v>
      </c>
      <c r="G1231" s="387"/>
      <c r="H1231" s="387">
        <f t="shared" si="41"/>
        <v>159093.18</v>
      </c>
      <c r="I1231" s="387">
        <v>159093.18</v>
      </c>
      <c r="J1231" s="387"/>
    </row>
    <row r="1232" spans="1:10" ht="25.5">
      <c r="A1232" s="371" t="s">
        <v>1967</v>
      </c>
      <c r="B1232" s="357" t="s">
        <v>1208</v>
      </c>
      <c r="C1232" s="357" t="s">
        <v>1806</v>
      </c>
      <c r="D1232" s="372"/>
      <c r="E1232" s="384"/>
      <c r="F1232" s="384"/>
      <c r="G1232" s="384"/>
      <c r="H1232" s="384"/>
      <c r="I1232" s="384"/>
      <c r="J1232" s="384"/>
    </row>
    <row r="1233" spans="1:10">
      <c r="A1233" s="360" t="s">
        <v>1969</v>
      </c>
      <c r="B1233" s="360" t="s">
        <v>3607</v>
      </c>
      <c r="C1233" s="361" t="s">
        <v>1207</v>
      </c>
      <c r="D1233" s="373"/>
      <c r="E1233" s="387">
        <f t="shared" si="40"/>
        <v>0</v>
      </c>
      <c r="F1233" s="387">
        <f>+VLOOKUP(B1233,'[1]Alimentazione CE Costi'!$H$1:$N$981,7,FALSE)</f>
        <v>0</v>
      </c>
      <c r="G1233" s="387"/>
      <c r="H1233" s="387">
        <f t="shared" si="41"/>
        <v>0</v>
      </c>
      <c r="I1233" s="387">
        <v>0</v>
      </c>
      <c r="J1233" s="387"/>
    </row>
    <row r="1234" spans="1:10">
      <c r="A1234" s="371" t="s">
        <v>1967</v>
      </c>
      <c r="B1234" s="357" t="s">
        <v>1210</v>
      </c>
      <c r="C1234" s="357" t="s">
        <v>1807</v>
      </c>
      <c r="D1234" s="372"/>
      <c r="E1234" s="384"/>
      <c r="F1234" s="384"/>
      <c r="G1234" s="384"/>
      <c r="H1234" s="384"/>
      <c r="I1234" s="384"/>
      <c r="J1234" s="384"/>
    </row>
    <row r="1235" spans="1:10">
      <c r="A1235" s="360" t="s">
        <v>1969</v>
      </c>
      <c r="B1235" s="360" t="s">
        <v>3608</v>
      </c>
      <c r="C1235" s="361" t="s">
        <v>1209</v>
      </c>
      <c r="D1235" s="373"/>
      <c r="E1235" s="387">
        <f t="shared" si="40"/>
        <v>0</v>
      </c>
      <c r="F1235" s="387">
        <f>+VLOOKUP(B1235,'[1]Alimentazione CE Costi'!$H$1:$N$981,7,FALSE)</f>
        <v>0</v>
      </c>
      <c r="G1235" s="387"/>
      <c r="H1235" s="387">
        <f t="shared" si="41"/>
        <v>0</v>
      </c>
      <c r="I1235" s="387">
        <v>0</v>
      </c>
      <c r="J1235" s="387"/>
    </row>
    <row r="1236" spans="1:10">
      <c r="A1236" s="371" t="s">
        <v>1965</v>
      </c>
      <c r="B1236" s="357" t="s">
        <v>1211</v>
      </c>
      <c r="C1236" s="357" t="s">
        <v>1808</v>
      </c>
      <c r="D1236" s="372"/>
      <c r="E1236" s="384"/>
      <c r="F1236" s="384"/>
      <c r="G1236" s="384"/>
      <c r="H1236" s="384"/>
      <c r="I1236" s="384"/>
      <c r="J1236" s="384"/>
    </row>
    <row r="1237" spans="1:10">
      <c r="A1237" s="371" t="s">
        <v>1967</v>
      </c>
      <c r="B1237" s="357" t="s">
        <v>1213</v>
      </c>
      <c r="C1237" s="357" t="s">
        <v>1809</v>
      </c>
      <c r="D1237" s="372"/>
      <c r="E1237" s="384"/>
      <c r="F1237" s="384"/>
      <c r="G1237" s="384"/>
      <c r="H1237" s="384"/>
      <c r="I1237" s="384"/>
      <c r="J1237" s="384"/>
    </row>
    <row r="1238" spans="1:10">
      <c r="A1238" s="360" t="s">
        <v>1969</v>
      </c>
      <c r="B1238" s="360" t="s">
        <v>3609</v>
      </c>
      <c r="C1238" s="361" t="s">
        <v>1212</v>
      </c>
      <c r="D1238" s="373"/>
      <c r="E1238" s="387">
        <f t="shared" si="40"/>
        <v>0</v>
      </c>
      <c r="F1238" s="387">
        <f>+VLOOKUP(B1238,'[1]Alimentazione CE Costi'!$H$1:$N$981,7,FALSE)</f>
        <v>0</v>
      </c>
      <c r="G1238" s="387"/>
      <c r="H1238" s="387">
        <f t="shared" si="41"/>
        <v>0</v>
      </c>
      <c r="I1238" s="387">
        <v>0</v>
      </c>
      <c r="J1238" s="387"/>
    </row>
    <row r="1239" spans="1:10">
      <c r="A1239" s="371" t="s">
        <v>1967</v>
      </c>
      <c r="B1239" s="357" t="s">
        <v>1215</v>
      </c>
      <c r="C1239" s="357" t="s">
        <v>1810</v>
      </c>
      <c r="D1239" s="372"/>
      <c r="E1239" s="384"/>
      <c r="F1239" s="384"/>
      <c r="G1239" s="384"/>
      <c r="H1239" s="384"/>
      <c r="I1239" s="384"/>
      <c r="J1239" s="384"/>
    </row>
    <row r="1240" spans="1:10">
      <c r="A1240" s="360" t="s">
        <v>1969</v>
      </c>
      <c r="B1240" s="360" t="s">
        <v>3610</v>
      </c>
      <c r="C1240" s="361" t="s">
        <v>1214</v>
      </c>
      <c r="D1240" s="373"/>
      <c r="E1240" s="387">
        <f t="shared" si="40"/>
        <v>0</v>
      </c>
      <c r="F1240" s="387">
        <f>+VLOOKUP(B1240,'[1]Alimentazione CE Costi'!$H$1:$N$981,7,FALSE)</f>
        <v>0</v>
      </c>
      <c r="G1240" s="387"/>
      <c r="H1240" s="387">
        <f t="shared" si="41"/>
        <v>166456.83359999271</v>
      </c>
      <c r="I1240" s="387">
        <v>166456.83359999271</v>
      </c>
      <c r="J1240" s="387"/>
    </row>
    <row r="1241" spans="1:10" ht="25.5">
      <c r="A1241" s="371" t="s">
        <v>1965</v>
      </c>
      <c r="B1241" s="357" t="s">
        <v>1217</v>
      </c>
      <c r="C1241" s="357" t="s">
        <v>1811</v>
      </c>
      <c r="D1241" s="372"/>
      <c r="E1241" s="384"/>
      <c r="F1241" s="384"/>
      <c r="G1241" s="384"/>
      <c r="H1241" s="384"/>
      <c r="I1241" s="384"/>
      <c r="J1241" s="384"/>
    </row>
    <row r="1242" spans="1:10" ht="24">
      <c r="A1242" s="360" t="s">
        <v>1967</v>
      </c>
      <c r="B1242" s="360" t="s">
        <v>3611</v>
      </c>
      <c r="C1242" s="361" t="s">
        <v>1216</v>
      </c>
      <c r="D1242" s="373"/>
      <c r="E1242" s="387">
        <f t="shared" si="40"/>
        <v>0</v>
      </c>
      <c r="F1242" s="387">
        <f>+VLOOKUP(B1242,'[1]Alimentazione CE Costi'!$H$1:$N$981,7,FALSE)</f>
        <v>0</v>
      </c>
      <c r="G1242" s="387"/>
      <c r="H1242" s="387">
        <f t="shared" si="41"/>
        <v>0</v>
      </c>
      <c r="I1242" s="387">
        <v>0</v>
      </c>
      <c r="J1242" s="387"/>
    </row>
    <row r="1243" spans="1:10" s="396" customFormat="1">
      <c r="A1243" s="360"/>
      <c r="B1243" s="360"/>
      <c r="C1243" s="361" t="s">
        <v>3612</v>
      </c>
      <c r="D1243" s="373"/>
      <c r="E1243" s="387">
        <f t="shared" ref="E1243:J1243" si="42">SUM(E7:E1242)</f>
        <v>523672921.79582036</v>
      </c>
      <c r="F1243" s="387">
        <f t="shared" si="42"/>
        <v>523672921.79582036</v>
      </c>
      <c r="G1243" s="387">
        <f t="shared" si="42"/>
        <v>0</v>
      </c>
      <c r="H1243" s="387">
        <f t="shared" si="42"/>
        <v>558038881.54135001</v>
      </c>
      <c r="I1243" s="387">
        <v>558038881.54135001</v>
      </c>
      <c r="J1243" s="387">
        <f t="shared" si="42"/>
        <v>0</v>
      </c>
    </row>
  </sheetData>
  <autoFilter ref="A1:J1243"/>
  <conditionalFormatting sqref="B697:B699">
    <cfRule type="duplicateValues" dxfId="218" priority="224"/>
  </conditionalFormatting>
  <conditionalFormatting sqref="B701:B703">
    <cfRule type="duplicateValues" dxfId="217" priority="225"/>
  </conditionalFormatting>
  <conditionalFormatting sqref="B712:B713">
    <cfRule type="duplicateValues" dxfId="216" priority="226"/>
  </conditionalFormatting>
  <conditionalFormatting sqref="B715:B717">
    <cfRule type="duplicateValues" dxfId="215" priority="227"/>
  </conditionalFormatting>
  <conditionalFormatting sqref="B711">
    <cfRule type="duplicateValues" dxfId="214" priority="228"/>
  </conditionalFormatting>
  <conditionalFormatting sqref="B726:B727">
    <cfRule type="duplicateValues" dxfId="213" priority="229"/>
  </conditionalFormatting>
  <conditionalFormatting sqref="B729:B731">
    <cfRule type="duplicateValues" dxfId="212" priority="230"/>
  </conditionalFormatting>
  <conditionalFormatting sqref="B725">
    <cfRule type="duplicateValues" dxfId="211" priority="231"/>
  </conditionalFormatting>
  <conditionalFormatting sqref="B704:B707 B718:B721 B732:B735 B709 B723">
    <cfRule type="duplicateValues" dxfId="210" priority="232"/>
  </conditionalFormatting>
  <conditionalFormatting sqref="B732:B735 B709 B718:B721 B723">
    <cfRule type="duplicateValues" dxfId="209" priority="233"/>
  </conditionalFormatting>
  <conditionalFormatting sqref="B771:B774">
    <cfRule type="duplicateValues" dxfId="208" priority="186"/>
  </conditionalFormatting>
  <conditionalFormatting sqref="B765:B766">
    <cfRule type="duplicateValues" dxfId="207" priority="187"/>
  </conditionalFormatting>
  <conditionalFormatting sqref="B768:B770">
    <cfRule type="duplicateValues" dxfId="206" priority="188"/>
  </conditionalFormatting>
  <conditionalFormatting sqref="B764">
    <cfRule type="duplicateValues" dxfId="205" priority="189"/>
  </conditionalFormatting>
  <conditionalFormatting sqref="B785:B788">
    <cfRule type="duplicateValues" dxfId="204" priority="173"/>
  </conditionalFormatting>
  <conditionalFormatting sqref="B779:B780">
    <cfRule type="duplicateValues" dxfId="203" priority="174"/>
  </conditionalFormatting>
  <conditionalFormatting sqref="B782:B784">
    <cfRule type="duplicateValues" dxfId="202" priority="175"/>
  </conditionalFormatting>
  <conditionalFormatting sqref="B778">
    <cfRule type="duplicateValues" dxfId="201" priority="176"/>
  </conditionalFormatting>
  <conditionalFormatting sqref="B846:B849">
    <cfRule type="duplicateValues" dxfId="200" priority="155"/>
  </conditionalFormatting>
  <conditionalFormatting sqref="B840:B841">
    <cfRule type="duplicateValues" dxfId="199" priority="156"/>
  </conditionalFormatting>
  <conditionalFormatting sqref="B843:B845">
    <cfRule type="duplicateValues" dxfId="198" priority="157"/>
  </conditionalFormatting>
  <conditionalFormatting sqref="B839">
    <cfRule type="duplicateValues" dxfId="197" priority="158"/>
  </conditionalFormatting>
  <conditionalFormatting sqref="B854:B855">
    <cfRule type="duplicateValues" dxfId="196" priority="159"/>
  </conditionalFormatting>
  <conditionalFormatting sqref="B857:B859">
    <cfRule type="duplicateValues" dxfId="195" priority="160"/>
  </conditionalFormatting>
  <conditionalFormatting sqref="B853">
    <cfRule type="duplicateValues" dxfId="194" priority="161"/>
  </conditionalFormatting>
  <conditionalFormatting sqref="B860:B863 B851">
    <cfRule type="duplicateValues" dxfId="193" priority="162"/>
  </conditionalFormatting>
  <conditionalFormatting sqref="B836">
    <cfRule type="duplicateValues" dxfId="192" priority="140"/>
  </conditionalFormatting>
  <conditionalFormatting sqref="B838">
    <cfRule type="duplicateValues" dxfId="191" priority="138"/>
  </conditionalFormatting>
  <conditionalFormatting sqref="B842">
    <cfRule type="duplicateValues" dxfId="190" priority="136"/>
  </conditionalFormatting>
  <conditionalFormatting sqref="B850">
    <cfRule type="duplicateValues" dxfId="189" priority="134"/>
  </conditionalFormatting>
  <conditionalFormatting sqref="B852">
    <cfRule type="duplicateValues" dxfId="188" priority="132"/>
  </conditionalFormatting>
  <conditionalFormatting sqref="B856">
    <cfRule type="duplicateValues" dxfId="187" priority="130"/>
  </conditionalFormatting>
  <conditionalFormatting sqref="B865">
    <cfRule type="duplicateValues" dxfId="186" priority="128"/>
  </conditionalFormatting>
  <conditionalFormatting sqref="B875:B878">
    <cfRule type="duplicateValues" dxfId="185" priority="119"/>
  </conditionalFormatting>
  <conditionalFormatting sqref="B869:B870">
    <cfRule type="duplicateValues" dxfId="184" priority="120"/>
  </conditionalFormatting>
  <conditionalFormatting sqref="B872:B874">
    <cfRule type="duplicateValues" dxfId="183" priority="121"/>
  </conditionalFormatting>
  <conditionalFormatting sqref="B868">
    <cfRule type="duplicateValues" dxfId="182" priority="122"/>
  </conditionalFormatting>
  <conditionalFormatting sqref="B883:B884">
    <cfRule type="duplicateValues" dxfId="181" priority="123"/>
  </conditionalFormatting>
  <conditionalFormatting sqref="B886:B888">
    <cfRule type="duplicateValues" dxfId="180" priority="124"/>
  </conditionalFormatting>
  <conditionalFormatting sqref="B882">
    <cfRule type="duplicateValues" dxfId="179" priority="125"/>
  </conditionalFormatting>
  <conditionalFormatting sqref="B889:B892 B880">
    <cfRule type="duplicateValues" dxfId="178" priority="126"/>
  </conditionalFormatting>
  <conditionalFormatting sqref="B867">
    <cfRule type="duplicateValues" dxfId="177" priority="104"/>
  </conditionalFormatting>
  <conditionalFormatting sqref="B871">
    <cfRule type="duplicateValues" dxfId="176" priority="102"/>
  </conditionalFormatting>
  <conditionalFormatting sqref="B879">
    <cfRule type="duplicateValues" dxfId="175" priority="100"/>
  </conditionalFormatting>
  <conditionalFormatting sqref="B881">
    <cfRule type="duplicateValues" dxfId="174" priority="98"/>
  </conditionalFormatting>
  <conditionalFormatting sqref="B885">
    <cfRule type="duplicateValues" dxfId="173" priority="96"/>
  </conditionalFormatting>
  <conditionalFormatting sqref="B900:B906">
    <cfRule type="duplicateValues" dxfId="172" priority="94"/>
  </conditionalFormatting>
  <conditionalFormatting sqref="B909:B915">
    <cfRule type="duplicateValues" dxfId="171" priority="92"/>
  </conditionalFormatting>
  <conditionalFormatting sqref="B929:B932">
    <cfRule type="duplicateValues" dxfId="170" priority="87"/>
  </conditionalFormatting>
  <conditionalFormatting sqref="B923:B924">
    <cfRule type="duplicateValues" dxfId="169" priority="88"/>
  </conditionalFormatting>
  <conditionalFormatting sqref="B926:B928">
    <cfRule type="duplicateValues" dxfId="168" priority="89"/>
  </conditionalFormatting>
  <conditionalFormatting sqref="B922">
    <cfRule type="duplicateValues" dxfId="167" priority="90"/>
  </conditionalFormatting>
  <conditionalFormatting sqref="B921">
    <cfRule type="duplicateValues" dxfId="166" priority="79"/>
  </conditionalFormatting>
  <conditionalFormatting sqref="B925">
    <cfRule type="duplicateValues" dxfId="165" priority="77"/>
  </conditionalFormatting>
  <conditionalFormatting sqref="B943:B946">
    <cfRule type="duplicateValues" dxfId="164" priority="72"/>
  </conditionalFormatting>
  <conditionalFormatting sqref="B937:B938">
    <cfRule type="duplicateValues" dxfId="163" priority="73"/>
  </conditionalFormatting>
  <conditionalFormatting sqref="B940:B942">
    <cfRule type="duplicateValues" dxfId="162" priority="74"/>
  </conditionalFormatting>
  <conditionalFormatting sqref="B936">
    <cfRule type="duplicateValues" dxfId="161" priority="75"/>
  </conditionalFormatting>
  <conditionalFormatting sqref="B935">
    <cfRule type="duplicateValues" dxfId="160" priority="64"/>
  </conditionalFormatting>
  <conditionalFormatting sqref="B939">
    <cfRule type="duplicateValues" dxfId="159" priority="62"/>
  </conditionalFormatting>
  <conditionalFormatting sqref="B1170:B1242 B2:B603 B1153:B1165 B1244:B1048576 B693:B793 B795:B802 B812 B814:B821 B831:B1151 B605:B650">
    <cfRule type="duplicateValues" dxfId="158" priority="55"/>
  </conditionalFormatting>
  <conditionalFormatting sqref="B1152">
    <cfRule type="duplicateValues" dxfId="157" priority="53"/>
  </conditionalFormatting>
  <conditionalFormatting sqref="B1166">
    <cfRule type="duplicateValues" dxfId="156" priority="51"/>
  </conditionalFormatting>
  <conditionalFormatting sqref="B1243">
    <cfRule type="duplicateValues" dxfId="155" priority="49"/>
  </conditionalFormatting>
  <conditionalFormatting sqref="B669:B670">
    <cfRule type="duplicateValues" dxfId="154" priority="40"/>
  </conditionalFormatting>
  <conditionalFormatting sqref="B672:B674">
    <cfRule type="duplicateValues" dxfId="153" priority="41"/>
  </conditionalFormatting>
  <conditionalFormatting sqref="B668">
    <cfRule type="duplicateValues" dxfId="152" priority="42"/>
  </conditionalFormatting>
  <conditionalFormatting sqref="B683:B684">
    <cfRule type="duplicateValues" dxfId="151" priority="43"/>
  </conditionalFormatting>
  <conditionalFormatting sqref="B686:B688">
    <cfRule type="duplicateValues" dxfId="150" priority="44"/>
  </conditionalFormatting>
  <conditionalFormatting sqref="B682">
    <cfRule type="duplicateValues" dxfId="149" priority="45"/>
  </conditionalFormatting>
  <conditionalFormatting sqref="B675:B678 B689:B692 B666 B680">
    <cfRule type="duplicateValues" dxfId="148" priority="46"/>
  </conditionalFormatting>
  <conditionalFormatting sqref="B689:B692 B666 B675:B678 B680">
    <cfRule type="duplicateValues" dxfId="147" priority="47"/>
  </conditionalFormatting>
  <conditionalFormatting sqref="B794">
    <cfRule type="duplicateValues" dxfId="146" priority="11"/>
  </conditionalFormatting>
  <conditionalFormatting sqref="B804:B811">
    <cfRule type="duplicateValues" dxfId="145" priority="10"/>
  </conditionalFormatting>
  <conditionalFormatting sqref="B803">
    <cfRule type="duplicateValues" dxfId="144" priority="8"/>
  </conditionalFormatting>
  <conditionalFormatting sqref="B813">
    <cfRule type="duplicateValues" dxfId="143" priority="6"/>
  </conditionalFormatting>
  <conditionalFormatting sqref="B823:B830">
    <cfRule type="duplicateValues" dxfId="142" priority="4"/>
  </conditionalFormatting>
  <conditionalFormatting sqref="B822">
    <cfRule type="duplicateValues" dxfId="141" priority="2"/>
  </conditionalFormatting>
  <conditionalFormatting sqref="B604">
    <cfRule type="duplicateValues" dxfId="140" priority="1"/>
  </conditionalFormatting>
  <conditionalFormatting sqref="C704:C707">
    <cfRule type="duplicateValues" dxfId="139" priority="234"/>
  </conditionalFormatting>
  <conditionalFormatting sqref="C696">
    <cfRule type="duplicateValues" dxfId="138" priority="235"/>
  </conditionalFormatting>
  <conditionalFormatting sqref="C697">
    <cfRule type="duplicateValues" dxfId="137" priority="236"/>
  </conditionalFormatting>
  <conditionalFormatting sqref="C698">
    <cfRule type="duplicateValues" dxfId="136" priority="237"/>
  </conditionalFormatting>
  <conditionalFormatting sqref="C699">
    <cfRule type="duplicateValues" dxfId="135" priority="238"/>
  </conditionalFormatting>
  <conditionalFormatting sqref="C701">
    <cfRule type="duplicateValues" dxfId="134" priority="239"/>
  </conditionalFormatting>
  <conditionalFormatting sqref="C702">
    <cfRule type="duplicateValues" dxfId="133" priority="240"/>
  </conditionalFormatting>
  <conditionalFormatting sqref="C703">
    <cfRule type="duplicateValues" dxfId="132" priority="241"/>
  </conditionalFormatting>
  <conditionalFormatting sqref="C710">
    <cfRule type="duplicateValues" dxfId="131" priority="242"/>
  </conditionalFormatting>
  <conditionalFormatting sqref="C712">
    <cfRule type="duplicateValues" dxfId="130" priority="243"/>
  </conditionalFormatting>
  <conditionalFormatting sqref="C713">
    <cfRule type="duplicateValues" dxfId="129" priority="244"/>
  </conditionalFormatting>
  <conditionalFormatting sqref="C715">
    <cfRule type="duplicateValues" dxfId="128" priority="245"/>
  </conditionalFormatting>
  <conditionalFormatting sqref="C716">
    <cfRule type="duplicateValues" dxfId="127" priority="246"/>
  </conditionalFormatting>
  <conditionalFormatting sqref="C717">
    <cfRule type="duplicateValues" dxfId="126" priority="247"/>
  </conditionalFormatting>
  <conditionalFormatting sqref="C711">
    <cfRule type="duplicateValues" dxfId="125" priority="248"/>
  </conditionalFormatting>
  <conditionalFormatting sqref="C718:C721 C709">
    <cfRule type="duplicateValues" dxfId="124" priority="249"/>
  </conditionalFormatting>
  <conditionalFormatting sqref="C726">
    <cfRule type="duplicateValues" dxfId="123" priority="251"/>
  </conditionalFormatting>
  <conditionalFormatting sqref="C727">
    <cfRule type="duplicateValues" dxfId="122" priority="252"/>
  </conditionalFormatting>
  <conditionalFormatting sqref="C729">
    <cfRule type="duplicateValues" dxfId="121" priority="253"/>
  </conditionalFormatting>
  <conditionalFormatting sqref="C730">
    <cfRule type="duplicateValues" dxfId="120" priority="254"/>
  </conditionalFormatting>
  <conditionalFormatting sqref="C731">
    <cfRule type="duplicateValues" dxfId="119" priority="255"/>
  </conditionalFormatting>
  <conditionalFormatting sqref="C725">
    <cfRule type="duplicateValues" dxfId="118" priority="256"/>
  </conditionalFormatting>
  <conditionalFormatting sqref="C732:C735 C723">
    <cfRule type="duplicateValues" dxfId="117" priority="257"/>
  </conditionalFormatting>
  <conditionalFormatting sqref="C732:C735 C709 C718:C721 C723">
    <cfRule type="duplicateValues" dxfId="116" priority="259"/>
  </conditionalFormatting>
  <conditionalFormatting sqref="C700">
    <cfRule type="duplicateValues" dxfId="115" priority="263"/>
  </conditionalFormatting>
  <conditionalFormatting sqref="C708">
    <cfRule type="duplicateValues" dxfId="114" priority="264"/>
  </conditionalFormatting>
  <conditionalFormatting sqref="C714">
    <cfRule type="duplicateValues" dxfId="113" priority="265"/>
  </conditionalFormatting>
  <conditionalFormatting sqref="C722">
    <cfRule type="duplicateValues" dxfId="112" priority="266"/>
  </conditionalFormatting>
  <conditionalFormatting sqref="C724">
    <cfRule type="duplicateValues" dxfId="111" priority="267"/>
  </conditionalFormatting>
  <conditionalFormatting sqref="C728">
    <cfRule type="duplicateValues" dxfId="110" priority="268"/>
  </conditionalFormatting>
  <conditionalFormatting sqref="C771:C774">
    <cfRule type="duplicateValues" dxfId="109" priority="269"/>
  </conditionalFormatting>
  <conditionalFormatting sqref="C765">
    <cfRule type="duplicateValues" dxfId="108" priority="270"/>
  </conditionalFormatting>
  <conditionalFormatting sqref="C766">
    <cfRule type="duplicateValues" dxfId="107" priority="271"/>
  </conditionalFormatting>
  <conditionalFormatting sqref="C768">
    <cfRule type="duplicateValues" dxfId="106" priority="272"/>
  </conditionalFormatting>
  <conditionalFormatting sqref="C769">
    <cfRule type="duplicateValues" dxfId="105" priority="273"/>
  </conditionalFormatting>
  <conditionalFormatting sqref="C770">
    <cfRule type="duplicateValues" dxfId="104" priority="274"/>
  </conditionalFormatting>
  <conditionalFormatting sqref="C764">
    <cfRule type="duplicateValues" dxfId="103" priority="275"/>
  </conditionalFormatting>
  <conditionalFormatting sqref="C763">
    <cfRule type="duplicateValues" dxfId="102" priority="276"/>
  </conditionalFormatting>
  <conditionalFormatting sqref="C767">
    <cfRule type="duplicateValues" dxfId="101" priority="277"/>
  </conditionalFormatting>
  <conditionalFormatting sqref="C785:C788">
    <cfRule type="duplicateValues" dxfId="100" priority="278"/>
  </conditionalFormatting>
  <conditionalFormatting sqref="C779">
    <cfRule type="duplicateValues" dxfId="99" priority="279"/>
  </conditionalFormatting>
  <conditionalFormatting sqref="C780">
    <cfRule type="duplicateValues" dxfId="98" priority="280"/>
  </conditionalFormatting>
  <conditionalFormatting sqref="C782">
    <cfRule type="duplicateValues" dxfId="97" priority="281"/>
  </conditionalFormatting>
  <conditionalFormatting sqref="C783">
    <cfRule type="duplicateValues" dxfId="96" priority="282"/>
  </conditionalFormatting>
  <conditionalFormatting sqref="C784">
    <cfRule type="duplicateValues" dxfId="95" priority="283"/>
  </conditionalFormatting>
  <conditionalFormatting sqref="C778">
    <cfRule type="duplicateValues" dxfId="94" priority="284"/>
  </conditionalFormatting>
  <conditionalFormatting sqref="C777">
    <cfRule type="duplicateValues" dxfId="93" priority="285"/>
  </conditionalFormatting>
  <conditionalFormatting sqref="C781">
    <cfRule type="duplicateValues" dxfId="92" priority="286"/>
  </conditionalFormatting>
  <conditionalFormatting sqref="C815:C821">
    <cfRule type="duplicateValues" dxfId="91" priority="287"/>
  </conditionalFormatting>
  <conditionalFormatting sqref="C846:C849">
    <cfRule type="duplicateValues" dxfId="90" priority="288"/>
  </conditionalFormatting>
  <conditionalFormatting sqref="C840">
    <cfRule type="duplicateValues" dxfId="89" priority="289"/>
  </conditionalFormatting>
  <conditionalFormatting sqref="C841">
    <cfRule type="duplicateValues" dxfId="88" priority="290"/>
  </conditionalFormatting>
  <conditionalFormatting sqref="C843">
    <cfRule type="duplicateValues" dxfId="87" priority="291"/>
  </conditionalFormatting>
  <conditionalFormatting sqref="C844">
    <cfRule type="duplicateValues" dxfId="86" priority="292"/>
  </conditionalFormatting>
  <conditionalFormatting sqref="C845">
    <cfRule type="duplicateValues" dxfId="85" priority="293"/>
  </conditionalFormatting>
  <conditionalFormatting sqref="C839">
    <cfRule type="duplicateValues" dxfId="84" priority="294"/>
  </conditionalFormatting>
  <conditionalFormatting sqref="C854">
    <cfRule type="duplicateValues" dxfId="83" priority="295"/>
  </conditionalFormatting>
  <conditionalFormatting sqref="C855">
    <cfRule type="duplicateValues" dxfId="82" priority="296"/>
  </conditionalFormatting>
  <conditionalFormatting sqref="C857">
    <cfRule type="duplicateValues" dxfId="81" priority="297"/>
  </conditionalFormatting>
  <conditionalFormatting sqref="C858">
    <cfRule type="duplicateValues" dxfId="80" priority="298"/>
  </conditionalFormatting>
  <conditionalFormatting sqref="C859">
    <cfRule type="duplicateValues" dxfId="79" priority="299"/>
  </conditionalFormatting>
  <conditionalFormatting sqref="C853">
    <cfRule type="duplicateValues" dxfId="78" priority="300"/>
  </conditionalFormatting>
  <conditionalFormatting sqref="C860:C863 C851">
    <cfRule type="duplicateValues" dxfId="77" priority="301"/>
  </conditionalFormatting>
  <conditionalFormatting sqref="C836">
    <cfRule type="duplicateValues" dxfId="76" priority="303"/>
  </conditionalFormatting>
  <conditionalFormatting sqref="C838">
    <cfRule type="duplicateValues" dxfId="75" priority="304"/>
  </conditionalFormatting>
  <conditionalFormatting sqref="C842">
    <cfRule type="duplicateValues" dxfId="74" priority="305"/>
  </conditionalFormatting>
  <conditionalFormatting sqref="C850">
    <cfRule type="duplicateValues" dxfId="73" priority="306"/>
  </conditionalFormatting>
  <conditionalFormatting sqref="C852">
    <cfRule type="duplicateValues" dxfId="72" priority="307"/>
  </conditionalFormatting>
  <conditionalFormatting sqref="C856">
    <cfRule type="duplicateValues" dxfId="71" priority="308"/>
  </conditionalFormatting>
  <conditionalFormatting sqref="C865">
    <cfRule type="duplicateValues" dxfId="70" priority="309"/>
  </conditionalFormatting>
  <conditionalFormatting sqref="C875:C878">
    <cfRule type="duplicateValues" dxfId="69" priority="310"/>
  </conditionalFormatting>
  <conditionalFormatting sqref="C869">
    <cfRule type="duplicateValues" dxfId="68" priority="311"/>
  </conditionalFormatting>
  <conditionalFormatting sqref="C870">
    <cfRule type="duplicateValues" dxfId="67" priority="312"/>
  </conditionalFormatting>
  <conditionalFormatting sqref="C872">
    <cfRule type="duplicateValues" dxfId="66" priority="313"/>
  </conditionalFormatting>
  <conditionalFormatting sqref="C873">
    <cfRule type="duplicateValues" dxfId="65" priority="314"/>
  </conditionalFormatting>
  <conditionalFormatting sqref="C874">
    <cfRule type="duplicateValues" dxfId="64" priority="315"/>
  </conditionalFormatting>
  <conditionalFormatting sqref="C868">
    <cfRule type="duplicateValues" dxfId="63" priority="316"/>
  </conditionalFormatting>
  <conditionalFormatting sqref="C883">
    <cfRule type="duplicateValues" dxfId="62" priority="317"/>
  </conditionalFormatting>
  <conditionalFormatting sqref="C884">
    <cfRule type="duplicateValues" dxfId="61" priority="318"/>
  </conditionalFormatting>
  <conditionalFormatting sqref="C886">
    <cfRule type="duplicateValues" dxfId="60" priority="319"/>
  </conditionalFormatting>
  <conditionalFormatting sqref="C887">
    <cfRule type="duplicateValues" dxfId="59" priority="320"/>
  </conditionalFormatting>
  <conditionalFormatting sqref="C888">
    <cfRule type="duplicateValues" dxfId="58" priority="321"/>
  </conditionalFormatting>
  <conditionalFormatting sqref="C882">
    <cfRule type="duplicateValues" dxfId="57" priority="322"/>
  </conditionalFormatting>
  <conditionalFormatting sqref="C879">
    <cfRule type="duplicateValues" dxfId="56" priority="323"/>
  </conditionalFormatting>
  <conditionalFormatting sqref="C889:C892 C880">
    <cfRule type="duplicateValues" dxfId="55" priority="324"/>
  </conditionalFormatting>
  <conditionalFormatting sqref="C867">
    <cfRule type="duplicateValues" dxfId="54" priority="326"/>
  </conditionalFormatting>
  <conditionalFormatting sqref="C871">
    <cfRule type="duplicateValues" dxfId="53" priority="327"/>
  </conditionalFormatting>
  <conditionalFormatting sqref="C881">
    <cfRule type="duplicateValues" dxfId="52" priority="328"/>
  </conditionalFormatting>
  <conditionalFormatting sqref="C885">
    <cfRule type="duplicateValues" dxfId="51" priority="329"/>
  </conditionalFormatting>
  <conditionalFormatting sqref="C900:C906">
    <cfRule type="duplicateValues" dxfId="50" priority="330"/>
  </conditionalFormatting>
  <conditionalFormatting sqref="C909:C915">
    <cfRule type="duplicateValues" dxfId="49" priority="331"/>
  </conditionalFormatting>
  <conditionalFormatting sqref="C929:C932">
    <cfRule type="duplicateValues" dxfId="48" priority="332"/>
  </conditionalFormatting>
  <conditionalFormatting sqref="C923">
    <cfRule type="duplicateValues" dxfId="47" priority="333"/>
  </conditionalFormatting>
  <conditionalFormatting sqref="C924">
    <cfRule type="duplicateValues" dxfId="46" priority="334"/>
  </conditionalFormatting>
  <conditionalFormatting sqref="C926">
    <cfRule type="duplicateValues" dxfId="45" priority="335"/>
  </conditionalFormatting>
  <conditionalFormatting sqref="C927">
    <cfRule type="duplicateValues" dxfId="44" priority="336"/>
  </conditionalFormatting>
  <conditionalFormatting sqref="C928">
    <cfRule type="duplicateValues" dxfId="43" priority="337"/>
  </conditionalFormatting>
  <conditionalFormatting sqref="C922">
    <cfRule type="duplicateValues" dxfId="42" priority="338"/>
  </conditionalFormatting>
  <conditionalFormatting sqref="C921">
    <cfRule type="duplicateValues" dxfId="41" priority="339"/>
  </conditionalFormatting>
  <conditionalFormatting sqref="C925">
    <cfRule type="duplicateValues" dxfId="40" priority="340"/>
  </conditionalFormatting>
  <conditionalFormatting sqref="C943:C946">
    <cfRule type="duplicateValues" dxfId="39" priority="341"/>
  </conditionalFormatting>
  <conditionalFormatting sqref="C937">
    <cfRule type="duplicateValues" dxfId="38" priority="342"/>
  </conditionalFormatting>
  <conditionalFormatting sqref="C938">
    <cfRule type="duplicateValues" dxfId="37" priority="343"/>
  </conditionalFormatting>
  <conditionalFormatting sqref="C940">
    <cfRule type="duplicateValues" dxfId="36" priority="344"/>
  </conditionalFormatting>
  <conditionalFormatting sqref="C941">
    <cfRule type="duplicateValues" dxfId="35" priority="345"/>
  </conditionalFormatting>
  <conditionalFormatting sqref="C942">
    <cfRule type="duplicateValues" dxfId="34" priority="346"/>
  </conditionalFormatting>
  <conditionalFormatting sqref="C936">
    <cfRule type="duplicateValues" dxfId="33" priority="347"/>
  </conditionalFormatting>
  <conditionalFormatting sqref="C935">
    <cfRule type="duplicateValues" dxfId="32" priority="348"/>
  </conditionalFormatting>
  <conditionalFormatting sqref="C939">
    <cfRule type="duplicateValues" dxfId="31" priority="349"/>
  </conditionalFormatting>
  <conditionalFormatting sqref="C1152">
    <cfRule type="duplicateValues" dxfId="30" priority="350"/>
  </conditionalFormatting>
  <conditionalFormatting sqref="C1166">
    <cfRule type="duplicateValues" dxfId="29" priority="351"/>
  </conditionalFormatting>
  <conditionalFormatting sqref="C669">
    <cfRule type="duplicateValues" dxfId="28" priority="352"/>
  </conditionalFormatting>
  <conditionalFormatting sqref="C670">
    <cfRule type="duplicateValues" dxfId="27" priority="353"/>
  </conditionalFormatting>
  <conditionalFormatting sqref="C672">
    <cfRule type="duplicateValues" dxfId="26" priority="354"/>
  </conditionalFormatting>
  <conditionalFormatting sqref="C673">
    <cfRule type="duplicateValues" dxfId="25" priority="355"/>
  </conditionalFormatting>
  <conditionalFormatting sqref="C674">
    <cfRule type="duplicateValues" dxfId="24" priority="356"/>
  </conditionalFormatting>
  <conditionalFormatting sqref="C668">
    <cfRule type="duplicateValues" dxfId="23" priority="357"/>
  </conditionalFormatting>
  <conditionalFormatting sqref="C675:C678 C666">
    <cfRule type="duplicateValues" dxfId="22" priority="358"/>
  </conditionalFormatting>
  <conditionalFormatting sqref="C683">
    <cfRule type="duplicateValues" dxfId="21" priority="360"/>
  </conditionalFormatting>
  <conditionalFormatting sqref="C684">
    <cfRule type="duplicateValues" dxfId="20" priority="361"/>
  </conditionalFormatting>
  <conditionalFormatting sqref="C686">
    <cfRule type="duplicateValues" dxfId="19" priority="362"/>
  </conditionalFormatting>
  <conditionalFormatting sqref="C687">
    <cfRule type="duplicateValues" dxfId="18" priority="363"/>
  </conditionalFormatting>
  <conditionalFormatting sqref="C688">
    <cfRule type="duplicateValues" dxfId="17" priority="364"/>
  </conditionalFormatting>
  <conditionalFormatting sqref="C682">
    <cfRule type="duplicateValues" dxfId="16" priority="365"/>
  </conditionalFormatting>
  <conditionalFormatting sqref="C689:C692 C680">
    <cfRule type="duplicateValues" dxfId="15" priority="366"/>
  </conditionalFormatting>
  <conditionalFormatting sqref="C689:C692 C666 C675:C678 C680">
    <cfRule type="duplicateValues" dxfId="14" priority="368"/>
  </conditionalFormatting>
  <conditionalFormatting sqref="C794">
    <cfRule type="duplicateValues" dxfId="13" priority="372"/>
  </conditionalFormatting>
  <conditionalFormatting sqref="C803">
    <cfRule type="duplicateValues" dxfId="12" priority="373"/>
  </conditionalFormatting>
  <conditionalFormatting sqref="C813">
    <cfRule type="duplicateValues" dxfId="11" priority="374"/>
  </conditionalFormatting>
  <conditionalFormatting sqref="C824:C830">
    <cfRule type="duplicateValues" dxfId="10" priority="375"/>
  </conditionalFormatting>
  <conditionalFormatting sqref="C822">
    <cfRule type="duplicateValues" dxfId="9" priority="376"/>
  </conditionalFormatting>
  <pageMargins left="0.70866141732283472" right="0.70866141732283472" top="0.74803149606299213" bottom="0.74803149606299213" header="0.31496062992125984" footer="0.31496062992125984"/>
  <pageSetup paperSize="9" scale="67" fitToHeight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H571"/>
  <sheetViews>
    <sheetView workbookViewId="0">
      <pane ySplit="1" topLeftCell="A11" activePane="bottomLeft" state="frozen"/>
      <selection pane="bottomLeft" activeCell="I26" sqref="I26"/>
    </sheetView>
  </sheetViews>
  <sheetFormatPr defaultRowHeight="12.75"/>
  <cols>
    <col min="1" max="1" width="4.85546875" style="259" customWidth="1"/>
    <col min="2" max="2" width="34.42578125" style="259" customWidth="1"/>
    <col min="3" max="3" width="48.28515625" customWidth="1"/>
    <col min="4" max="4" width="8.140625" customWidth="1"/>
    <col min="5" max="10" width="18.7109375" style="255" bestFit="1" customWidth="1"/>
  </cols>
  <sheetData>
    <row r="1" spans="1:10" ht="54" customHeight="1" thickBot="1">
      <c r="A1" s="254" t="s">
        <v>120</v>
      </c>
      <c r="B1" s="354" t="s">
        <v>2232</v>
      </c>
      <c r="C1" s="354" t="s">
        <v>121</v>
      </c>
      <c r="D1" s="354" t="s">
        <v>1936</v>
      </c>
      <c r="E1" s="406" t="s">
        <v>3726</v>
      </c>
      <c r="F1" s="355" t="s">
        <v>3727</v>
      </c>
      <c r="G1" s="355" t="s">
        <v>3728</v>
      </c>
      <c r="H1" s="406" t="s">
        <v>3729</v>
      </c>
      <c r="I1" s="355" t="s">
        <v>3730</v>
      </c>
      <c r="J1" s="355" t="s">
        <v>3731</v>
      </c>
    </row>
    <row r="2" spans="1:10">
      <c r="A2" s="356" t="s">
        <v>1962</v>
      </c>
      <c r="B2" s="357" t="s">
        <v>1963</v>
      </c>
      <c r="C2" s="356" t="s">
        <v>1964</v>
      </c>
      <c r="D2" s="358"/>
      <c r="E2" s="368"/>
      <c r="F2" s="368"/>
      <c r="G2" s="368"/>
      <c r="H2" s="368"/>
      <c r="I2" s="368"/>
      <c r="J2" s="368"/>
    </row>
    <row r="3" spans="1:10">
      <c r="A3" s="356" t="s">
        <v>1965</v>
      </c>
      <c r="B3" s="357" t="s">
        <v>1231</v>
      </c>
      <c r="C3" s="356" t="s">
        <v>1966</v>
      </c>
      <c r="D3" s="358"/>
      <c r="E3" s="368"/>
      <c r="F3" s="368"/>
      <c r="G3" s="368"/>
      <c r="H3" s="368"/>
      <c r="I3" s="368"/>
      <c r="J3" s="368"/>
    </row>
    <row r="4" spans="1:10" ht="25.5">
      <c r="A4" s="356" t="s">
        <v>1967</v>
      </c>
      <c r="B4" s="357" t="s">
        <v>1233</v>
      </c>
      <c r="C4" s="356" t="s">
        <v>1968</v>
      </c>
      <c r="D4" s="358"/>
      <c r="E4" s="368"/>
      <c r="F4" s="368"/>
      <c r="G4" s="368"/>
      <c r="H4" s="368"/>
      <c r="I4" s="368"/>
      <c r="J4" s="368"/>
    </row>
    <row r="5" spans="1:10" ht="25.5">
      <c r="A5" s="356" t="s">
        <v>1969</v>
      </c>
      <c r="B5" s="357" t="s">
        <v>122</v>
      </c>
      <c r="C5" s="356" t="s">
        <v>1970</v>
      </c>
      <c r="D5" s="358"/>
      <c r="E5" s="368"/>
      <c r="F5" s="368"/>
      <c r="G5" s="368"/>
      <c r="H5" s="368"/>
      <c r="I5" s="368"/>
      <c r="J5" s="368"/>
    </row>
    <row r="6" spans="1:10">
      <c r="A6" s="356" t="s">
        <v>1971</v>
      </c>
      <c r="B6" s="357" t="s">
        <v>123</v>
      </c>
      <c r="C6" s="356" t="s">
        <v>1236</v>
      </c>
      <c r="D6" s="358"/>
      <c r="E6" s="368"/>
      <c r="F6" s="368"/>
      <c r="G6" s="368"/>
      <c r="H6" s="368"/>
      <c r="I6" s="368"/>
      <c r="J6" s="368"/>
    </row>
    <row r="7" spans="1:10">
      <c r="A7" s="359">
        <v>7</v>
      </c>
      <c r="B7" s="360" t="s">
        <v>1972</v>
      </c>
      <c r="C7" s="361" t="s">
        <v>1821</v>
      </c>
      <c r="D7" s="362"/>
      <c r="E7" s="369">
        <f>+F7+G7</f>
        <v>22035486</v>
      </c>
      <c r="F7" s="369">
        <f>+VLOOKUP(B7,'[1]Alimentazione CE Ricavi'!$H$1:$M$270,6,FALSE)</f>
        <v>22035486</v>
      </c>
      <c r="G7" s="369"/>
      <c r="H7" s="369">
        <f>+I7+J7</f>
        <v>19996653.439999998</v>
      </c>
      <c r="I7" s="369">
        <v>19996653.439999998</v>
      </c>
      <c r="J7" s="369"/>
    </row>
    <row r="8" spans="1:10" ht="25.5">
      <c r="A8" s="356" t="s">
        <v>1971</v>
      </c>
      <c r="B8" s="357" t="s">
        <v>125</v>
      </c>
      <c r="C8" s="356" t="s">
        <v>1237</v>
      </c>
      <c r="D8" s="358"/>
      <c r="E8" s="368"/>
      <c r="F8" s="368"/>
      <c r="G8" s="368"/>
      <c r="H8" s="368"/>
      <c r="I8" s="368"/>
      <c r="J8" s="368"/>
    </row>
    <row r="9" spans="1:10">
      <c r="A9" s="359">
        <v>7</v>
      </c>
      <c r="B9" s="360" t="s">
        <v>1973</v>
      </c>
      <c r="C9" s="361" t="s">
        <v>124</v>
      </c>
      <c r="D9" s="362"/>
      <c r="E9" s="369">
        <f t="shared" ref="E9:E71" si="0">+F9+G9</f>
        <v>18741154</v>
      </c>
      <c r="F9" s="369">
        <f>+VLOOKUP(B9,'[1]Alimentazione CE Ricavi'!$H$1:$M$270,6,FALSE)</f>
        <v>18741154</v>
      </c>
      <c r="G9" s="369"/>
      <c r="H9" s="369">
        <f t="shared" ref="H9:H71" si="1">+I9+J9</f>
        <v>18937928.91</v>
      </c>
      <c r="I9" s="369">
        <v>18937928.91</v>
      </c>
      <c r="J9" s="369"/>
    </row>
    <row r="10" spans="1:10">
      <c r="A10" s="356" t="s">
        <v>1971</v>
      </c>
      <c r="B10" s="357" t="s">
        <v>126</v>
      </c>
      <c r="C10" s="356" t="s">
        <v>1238</v>
      </c>
      <c r="D10" s="358"/>
      <c r="E10" s="368"/>
      <c r="F10" s="368"/>
      <c r="G10" s="368"/>
      <c r="H10" s="368"/>
      <c r="I10" s="368"/>
      <c r="J10" s="368"/>
    </row>
    <row r="11" spans="1:10">
      <c r="A11" s="356" t="s">
        <v>1974</v>
      </c>
      <c r="B11" s="357" t="s">
        <v>128</v>
      </c>
      <c r="C11" s="356" t="s">
        <v>1975</v>
      </c>
      <c r="D11" s="358"/>
      <c r="E11" s="368"/>
      <c r="F11" s="368"/>
      <c r="G11" s="368"/>
      <c r="H11" s="368"/>
      <c r="I11" s="368"/>
      <c r="J11" s="368"/>
    </row>
    <row r="12" spans="1:10">
      <c r="A12" s="359">
        <v>8</v>
      </c>
      <c r="B12" s="360" t="s">
        <v>1976</v>
      </c>
      <c r="C12" s="361" t="s">
        <v>127</v>
      </c>
      <c r="D12" s="362"/>
      <c r="E12" s="369">
        <f t="shared" si="0"/>
        <v>0</v>
      </c>
      <c r="F12" s="369">
        <f>+VLOOKUP(B12,'[1]Alimentazione CE Ricavi'!$H$1:$M$270,6,FALSE)</f>
        <v>0</v>
      </c>
      <c r="G12" s="369"/>
      <c r="H12" s="369">
        <f t="shared" si="1"/>
        <v>0</v>
      </c>
      <c r="I12" s="369">
        <v>0</v>
      </c>
      <c r="J12" s="369"/>
    </row>
    <row r="13" spans="1:10">
      <c r="A13" s="356" t="s">
        <v>1974</v>
      </c>
      <c r="B13" s="357" t="s">
        <v>130</v>
      </c>
      <c r="C13" s="356" t="s">
        <v>1240</v>
      </c>
      <c r="D13" s="358"/>
      <c r="E13" s="368"/>
      <c r="F13" s="368"/>
      <c r="G13" s="368"/>
      <c r="H13" s="368"/>
      <c r="I13" s="368"/>
      <c r="J13" s="368"/>
    </row>
    <row r="14" spans="1:10">
      <c r="A14" s="359">
        <v>8</v>
      </c>
      <c r="B14" s="360" t="s">
        <v>1977</v>
      </c>
      <c r="C14" s="361" t="s">
        <v>129</v>
      </c>
      <c r="D14" s="362"/>
      <c r="E14" s="369">
        <f t="shared" si="0"/>
        <v>2781000</v>
      </c>
      <c r="F14" s="369">
        <f>+VLOOKUP(B14,'[1]Alimentazione CE Ricavi'!$H$1:$M$270,6,FALSE)</f>
        <v>2781000</v>
      </c>
      <c r="G14" s="369"/>
      <c r="H14" s="369">
        <f t="shared" si="1"/>
        <v>2781000</v>
      </c>
      <c r="I14" s="369">
        <v>2781000</v>
      </c>
      <c r="J14" s="369"/>
    </row>
    <row r="15" spans="1:10" ht="25.5">
      <c r="A15" s="356" t="s">
        <v>1971</v>
      </c>
      <c r="B15" s="357" t="s">
        <v>132</v>
      </c>
      <c r="C15" s="356" t="s">
        <v>1241</v>
      </c>
      <c r="D15" s="358"/>
      <c r="E15" s="368"/>
      <c r="F15" s="368"/>
      <c r="G15" s="368"/>
      <c r="H15" s="368"/>
      <c r="I15" s="368"/>
      <c r="J15" s="368"/>
    </row>
    <row r="16" spans="1:10" ht="24">
      <c r="A16" s="359">
        <v>7</v>
      </c>
      <c r="B16" s="360" t="s">
        <v>1978</v>
      </c>
      <c r="C16" s="361" t="s">
        <v>131</v>
      </c>
      <c r="D16" s="362"/>
      <c r="E16" s="369">
        <f t="shared" si="0"/>
        <v>0</v>
      </c>
      <c r="F16" s="369">
        <f>+VLOOKUP(B16,'[1]Alimentazione CE Ricavi'!$H$1:$M$270,6,FALSE)</f>
        <v>0</v>
      </c>
      <c r="G16" s="369"/>
      <c r="H16" s="369">
        <f t="shared" si="1"/>
        <v>0</v>
      </c>
      <c r="I16" s="369">
        <v>0</v>
      </c>
      <c r="J16" s="369"/>
    </row>
    <row r="17" spans="1:10" ht="25.5">
      <c r="A17" s="356" t="s">
        <v>1969</v>
      </c>
      <c r="B17" s="357" t="s">
        <v>133</v>
      </c>
      <c r="C17" s="356" t="s">
        <v>1979</v>
      </c>
      <c r="D17" s="358"/>
      <c r="E17" s="368"/>
      <c r="F17" s="368"/>
      <c r="G17" s="368"/>
      <c r="H17" s="368"/>
      <c r="I17" s="368"/>
      <c r="J17" s="368"/>
    </row>
    <row r="18" spans="1:10">
      <c r="A18" s="359">
        <v>6</v>
      </c>
      <c r="B18" s="360" t="s">
        <v>1980</v>
      </c>
      <c r="C18" s="361" t="s">
        <v>134</v>
      </c>
      <c r="D18" s="362"/>
      <c r="E18" s="369">
        <f t="shared" si="0"/>
        <v>0</v>
      </c>
      <c r="F18" s="369">
        <f>+VLOOKUP(B18,'[1]Alimentazione CE Ricavi'!$H$1:$M$270,6,FALSE)</f>
        <v>0</v>
      </c>
      <c r="G18" s="369"/>
      <c r="H18" s="369">
        <f t="shared" si="1"/>
        <v>0</v>
      </c>
      <c r="I18" s="369">
        <v>0</v>
      </c>
      <c r="J18" s="369"/>
    </row>
    <row r="19" spans="1:10">
      <c r="A19" s="356" t="s">
        <v>1967</v>
      </c>
      <c r="B19" s="357" t="s">
        <v>135</v>
      </c>
      <c r="C19" s="356" t="s">
        <v>1981</v>
      </c>
      <c r="D19" s="358"/>
      <c r="E19" s="368"/>
      <c r="F19" s="368"/>
      <c r="G19" s="368"/>
      <c r="H19" s="368"/>
      <c r="I19" s="368"/>
      <c r="J19" s="368"/>
    </row>
    <row r="20" spans="1:10">
      <c r="A20" s="356" t="s">
        <v>1969</v>
      </c>
      <c r="B20" s="357" t="s">
        <v>136</v>
      </c>
      <c r="C20" s="356" t="s">
        <v>1982</v>
      </c>
      <c r="D20" s="358"/>
      <c r="E20" s="368"/>
      <c r="F20" s="368"/>
      <c r="G20" s="368"/>
      <c r="H20" s="368"/>
      <c r="I20" s="368"/>
      <c r="J20" s="368"/>
    </row>
    <row r="21" spans="1:10" ht="25.5">
      <c r="A21" s="356" t="s">
        <v>1971</v>
      </c>
      <c r="B21" s="357" t="s">
        <v>137</v>
      </c>
      <c r="C21" s="356" t="s">
        <v>1983</v>
      </c>
      <c r="D21" s="358"/>
      <c r="E21" s="368"/>
      <c r="F21" s="368"/>
      <c r="G21" s="368"/>
      <c r="H21" s="368"/>
      <c r="I21" s="368"/>
      <c r="J21" s="368"/>
    </row>
    <row r="22" spans="1:10">
      <c r="A22" s="359">
        <v>7</v>
      </c>
      <c r="B22" s="360" t="s">
        <v>1984</v>
      </c>
      <c r="C22" s="361" t="s">
        <v>138</v>
      </c>
      <c r="D22" s="362"/>
      <c r="E22" s="369">
        <f t="shared" si="0"/>
        <v>0</v>
      </c>
      <c r="F22" s="369">
        <f>+VLOOKUP(B22,'[1]Alimentazione CE Ricavi'!$H$1:$M$270,6,FALSE)</f>
        <v>0</v>
      </c>
      <c r="G22" s="369"/>
      <c r="H22" s="369">
        <f t="shared" si="1"/>
        <v>0</v>
      </c>
      <c r="I22" s="369">
        <v>0</v>
      </c>
      <c r="J22" s="369"/>
    </row>
    <row r="23" spans="1:10">
      <c r="A23" s="359">
        <v>7</v>
      </c>
      <c r="B23" s="360" t="s">
        <v>1985</v>
      </c>
      <c r="C23" s="361" t="s">
        <v>139</v>
      </c>
      <c r="D23" s="362"/>
      <c r="E23" s="369">
        <f t="shared" si="0"/>
        <v>0</v>
      </c>
      <c r="F23" s="369">
        <f>+VLOOKUP(B23,'[1]Alimentazione CE Ricavi'!$H$1:$M$270,6,FALSE)</f>
        <v>0</v>
      </c>
      <c r="G23" s="369"/>
      <c r="H23" s="369">
        <f t="shared" si="1"/>
        <v>0</v>
      </c>
      <c r="I23" s="369">
        <v>0</v>
      </c>
      <c r="J23" s="369"/>
    </row>
    <row r="24" spans="1:10" ht="24">
      <c r="A24" s="359">
        <v>7</v>
      </c>
      <c r="B24" s="360" t="s">
        <v>1986</v>
      </c>
      <c r="C24" s="361" t="s">
        <v>140</v>
      </c>
      <c r="D24" s="362"/>
      <c r="E24" s="369">
        <f t="shared" si="0"/>
        <v>0</v>
      </c>
      <c r="F24" s="369">
        <f>+VLOOKUP(B24,'[1]Alimentazione CE Ricavi'!$H$1:$M$270,6,FALSE)</f>
        <v>0</v>
      </c>
      <c r="G24" s="369"/>
      <c r="H24" s="369">
        <f t="shared" si="1"/>
        <v>0</v>
      </c>
      <c r="I24" s="369">
        <v>0</v>
      </c>
      <c r="J24" s="369"/>
    </row>
    <row r="25" spans="1:10" ht="24">
      <c r="A25" s="359">
        <v>7</v>
      </c>
      <c r="B25" s="360" t="s">
        <v>1987</v>
      </c>
      <c r="C25" s="361" t="s">
        <v>141</v>
      </c>
      <c r="D25" s="362"/>
      <c r="E25" s="369">
        <f t="shared" si="0"/>
        <v>0</v>
      </c>
      <c r="F25" s="369">
        <f>+VLOOKUP(B25,'[1]Alimentazione CE Ricavi'!$H$1:$M$270,6,FALSE)</f>
        <v>0</v>
      </c>
      <c r="G25" s="369"/>
      <c r="H25" s="369">
        <f t="shared" si="1"/>
        <v>0</v>
      </c>
      <c r="I25" s="369">
        <v>0</v>
      </c>
      <c r="J25" s="369"/>
    </row>
    <row r="26" spans="1:10" ht="24">
      <c r="A26" s="359">
        <v>7</v>
      </c>
      <c r="B26" s="360" t="s">
        <v>1988</v>
      </c>
      <c r="C26" s="361" t="s">
        <v>142</v>
      </c>
      <c r="D26" s="362"/>
      <c r="E26" s="369">
        <f t="shared" si="0"/>
        <v>6858000</v>
      </c>
      <c r="F26" s="369">
        <f>+VLOOKUP(B26,'[1]Alimentazione CE Ricavi'!$H$1:$M$270,6,FALSE)</f>
        <v>6858000</v>
      </c>
      <c r="G26" s="369"/>
      <c r="H26" s="369">
        <f t="shared" si="1"/>
        <v>18238934.899999999</v>
      </c>
      <c r="I26" s="369">
        <v>18238934.899999999</v>
      </c>
      <c r="J26" s="369"/>
    </row>
    <row r="27" spans="1:10" ht="24">
      <c r="A27" s="359">
        <v>7</v>
      </c>
      <c r="B27" s="360" t="s">
        <v>1989</v>
      </c>
      <c r="C27" s="361" t="s">
        <v>143</v>
      </c>
      <c r="D27" s="362"/>
      <c r="E27" s="369">
        <f t="shared" si="0"/>
        <v>0</v>
      </c>
      <c r="F27" s="369">
        <f>+VLOOKUP(B27,'[1]Alimentazione CE Ricavi'!$H$1:$M$270,6,FALSE)</f>
        <v>0</v>
      </c>
      <c r="G27" s="369"/>
      <c r="H27" s="369">
        <f t="shared" si="1"/>
        <v>0</v>
      </c>
      <c r="I27" s="369">
        <v>0</v>
      </c>
      <c r="J27" s="369"/>
    </row>
    <row r="28" spans="1:10" ht="38.25">
      <c r="A28" s="356" t="s">
        <v>1971</v>
      </c>
      <c r="B28" s="357" t="s">
        <v>144</v>
      </c>
      <c r="C28" s="356" t="s">
        <v>1990</v>
      </c>
      <c r="D28" s="358"/>
      <c r="E28" s="368"/>
      <c r="F28" s="368"/>
      <c r="G28" s="368"/>
      <c r="H28" s="368"/>
      <c r="I28" s="368"/>
      <c r="J28" s="368"/>
    </row>
    <row r="29" spans="1:10" ht="24">
      <c r="A29" s="359">
        <v>7</v>
      </c>
      <c r="B29" s="360" t="s">
        <v>1991</v>
      </c>
      <c r="C29" s="361" t="s">
        <v>1960</v>
      </c>
      <c r="D29" s="362"/>
      <c r="E29" s="369">
        <f t="shared" si="0"/>
        <v>0</v>
      </c>
      <c r="F29" s="369">
        <f>+VLOOKUP(B29,'[1]Alimentazione CE Ricavi'!$H$1:$M$270,6,FALSE)</f>
        <v>0</v>
      </c>
      <c r="G29" s="369"/>
      <c r="H29" s="369">
        <f t="shared" si="1"/>
        <v>0</v>
      </c>
      <c r="I29" s="369">
        <v>0</v>
      </c>
      <c r="J29" s="369"/>
    </row>
    <row r="30" spans="1:10" ht="38.25">
      <c r="A30" s="356" t="s">
        <v>1971</v>
      </c>
      <c r="B30" s="357" t="s">
        <v>145</v>
      </c>
      <c r="C30" s="356" t="s">
        <v>1992</v>
      </c>
      <c r="D30" s="358"/>
      <c r="E30" s="368"/>
      <c r="F30" s="368"/>
      <c r="G30" s="368"/>
      <c r="H30" s="368"/>
      <c r="I30" s="368"/>
      <c r="J30" s="368"/>
    </row>
    <row r="31" spans="1:10" ht="36">
      <c r="A31" s="359">
        <v>7</v>
      </c>
      <c r="B31" s="360" t="s">
        <v>1993</v>
      </c>
      <c r="C31" s="361" t="s">
        <v>1961</v>
      </c>
      <c r="D31" s="362"/>
      <c r="E31" s="369">
        <f t="shared" si="0"/>
        <v>0</v>
      </c>
      <c r="F31" s="369">
        <f>+VLOOKUP(B31,'[1]Alimentazione CE Ricavi'!$H$1:$M$270,6,FALSE)</f>
        <v>0</v>
      </c>
      <c r="G31" s="369"/>
      <c r="H31" s="369">
        <f t="shared" si="1"/>
        <v>345000</v>
      </c>
      <c r="I31" s="369">
        <v>345000</v>
      </c>
      <c r="J31" s="369"/>
    </row>
    <row r="32" spans="1:10" ht="25.5">
      <c r="A32" s="356" t="s">
        <v>1971</v>
      </c>
      <c r="B32" s="357" t="s">
        <v>147</v>
      </c>
      <c r="C32" s="356" t="s">
        <v>1994</v>
      </c>
      <c r="D32" s="358"/>
      <c r="E32" s="368"/>
      <c r="F32" s="368"/>
      <c r="G32" s="368"/>
      <c r="H32" s="368"/>
      <c r="I32" s="368"/>
      <c r="J32" s="368"/>
    </row>
    <row r="33" spans="1:10">
      <c r="A33" s="359">
        <v>7</v>
      </c>
      <c r="B33" s="360" t="s">
        <v>1995</v>
      </c>
      <c r="C33" s="361" t="s">
        <v>146</v>
      </c>
      <c r="D33" s="362"/>
      <c r="E33" s="369">
        <f t="shared" si="0"/>
        <v>0</v>
      </c>
      <c r="F33" s="369">
        <f>+VLOOKUP(B33,'[1]Alimentazione CE Ricavi'!$H$1:$M$270,6,FALSE)</f>
        <v>0</v>
      </c>
      <c r="G33" s="369"/>
      <c r="H33" s="369">
        <f t="shared" si="1"/>
        <v>810000</v>
      </c>
      <c r="I33" s="369">
        <v>810000</v>
      </c>
      <c r="J33" s="369"/>
    </row>
    <row r="34" spans="1:10" ht="25.5">
      <c r="A34" s="356" t="s">
        <v>1969</v>
      </c>
      <c r="B34" s="357" t="s">
        <v>148</v>
      </c>
      <c r="C34" s="356" t="s">
        <v>1996</v>
      </c>
      <c r="D34" s="358"/>
      <c r="E34" s="368"/>
      <c r="F34" s="368"/>
      <c r="G34" s="368"/>
      <c r="H34" s="368"/>
      <c r="I34" s="368"/>
      <c r="J34" s="368"/>
    </row>
    <row r="35" spans="1:10" ht="25.5">
      <c r="A35" s="356" t="s">
        <v>1971</v>
      </c>
      <c r="B35" s="357" t="s">
        <v>150</v>
      </c>
      <c r="C35" s="356" t="s">
        <v>1997</v>
      </c>
      <c r="D35" s="358" t="s">
        <v>1248</v>
      </c>
      <c r="E35" s="368"/>
      <c r="F35" s="368"/>
      <c r="G35" s="368"/>
      <c r="H35" s="368"/>
      <c r="I35" s="368"/>
      <c r="J35" s="368"/>
    </row>
    <row r="36" spans="1:10" ht="24">
      <c r="A36" s="359" t="s">
        <v>1974</v>
      </c>
      <c r="B36" s="360" t="s">
        <v>1998</v>
      </c>
      <c r="C36" s="361" t="s">
        <v>149</v>
      </c>
      <c r="D36" s="362" t="s">
        <v>1248</v>
      </c>
      <c r="E36" s="369">
        <f t="shared" si="0"/>
        <v>0</v>
      </c>
      <c r="F36" s="369">
        <f>+VLOOKUP(B36,'[1]Alimentazione CE Ricavi'!$H$1:$M$270,6,FALSE)</f>
        <v>0</v>
      </c>
      <c r="G36" s="369"/>
      <c r="H36" s="369">
        <f t="shared" si="1"/>
        <v>0</v>
      </c>
      <c r="I36" s="369">
        <v>0</v>
      </c>
      <c r="J36" s="369"/>
    </row>
    <row r="37" spans="1:10" ht="25.5">
      <c r="A37" s="356" t="s">
        <v>1971</v>
      </c>
      <c r="B37" s="357" t="s">
        <v>152</v>
      </c>
      <c r="C37" s="356" t="s">
        <v>1999</v>
      </c>
      <c r="D37" s="358" t="s">
        <v>1248</v>
      </c>
      <c r="E37" s="368"/>
      <c r="F37" s="368"/>
      <c r="G37" s="368"/>
      <c r="H37" s="368"/>
      <c r="I37" s="368"/>
      <c r="J37" s="368"/>
    </row>
    <row r="38" spans="1:10" ht="24">
      <c r="A38" s="359">
        <v>7</v>
      </c>
      <c r="B38" s="360" t="s">
        <v>2000</v>
      </c>
      <c r="C38" s="361" t="s">
        <v>151</v>
      </c>
      <c r="D38" s="362" t="s">
        <v>1248</v>
      </c>
      <c r="E38" s="369">
        <f t="shared" si="0"/>
        <v>0</v>
      </c>
      <c r="F38" s="369">
        <f>+VLOOKUP(B38,'[1]Alimentazione CE Ricavi'!$H$1:$M$270,6,FALSE)</f>
        <v>0</v>
      </c>
      <c r="G38" s="369"/>
      <c r="H38" s="369">
        <f t="shared" si="1"/>
        <v>0</v>
      </c>
      <c r="I38" s="369">
        <v>0</v>
      </c>
      <c r="J38" s="369"/>
    </row>
    <row r="39" spans="1:10" ht="25.5">
      <c r="A39" s="356" t="s">
        <v>1969</v>
      </c>
      <c r="B39" s="357" t="s">
        <v>153</v>
      </c>
      <c r="C39" s="356" t="s">
        <v>2001</v>
      </c>
      <c r="D39" s="358"/>
      <c r="E39" s="368"/>
      <c r="F39" s="368"/>
      <c r="G39" s="368"/>
      <c r="H39" s="368"/>
      <c r="I39" s="368"/>
      <c r="J39" s="368"/>
    </row>
    <row r="40" spans="1:10" ht="25.5">
      <c r="A40" s="356" t="s">
        <v>1971</v>
      </c>
      <c r="B40" s="357" t="s">
        <v>155</v>
      </c>
      <c r="C40" s="356" t="s">
        <v>1252</v>
      </c>
      <c r="D40" s="358"/>
      <c r="E40" s="368"/>
      <c r="F40" s="368"/>
      <c r="G40" s="368"/>
      <c r="H40" s="368"/>
      <c r="I40" s="368"/>
      <c r="J40" s="368"/>
    </row>
    <row r="41" spans="1:10">
      <c r="A41" s="359">
        <v>7</v>
      </c>
      <c r="B41" s="363" t="s">
        <v>2002</v>
      </c>
      <c r="C41" s="361" t="s">
        <v>154</v>
      </c>
      <c r="D41" s="362"/>
      <c r="E41" s="369">
        <f t="shared" si="0"/>
        <v>942395.15000000014</v>
      </c>
      <c r="F41" s="369">
        <f>+VLOOKUP(B41,'[1]Alimentazione CE Ricavi'!$H$1:$M$270,6,FALSE)</f>
        <v>942395.15000000014</v>
      </c>
      <c r="G41" s="369"/>
      <c r="H41" s="369">
        <f t="shared" si="1"/>
        <v>947376.44000000006</v>
      </c>
      <c r="I41" s="369">
        <v>947376.44000000006</v>
      </c>
      <c r="J41" s="369"/>
    </row>
    <row r="42" spans="1:10" ht="25.5">
      <c r="A42" s="356" t="s">
        <v>1971</v>
      </c>
      <c r="B42" s="357" t="s">
        <v>156</v>
      </c>
      <c r="C42" s="356" t="s">
        <v>1253</v>
      </c>
      <c r="D42" s="358"/>
      <c r="E42" s="368"/>
      <c r="F42" s="368"/>
      <c r="G42" s="368"/>
      <c r="H42" s="368"/>
      <c r="I42" s="368"/>
      <c r="J42" s="368"/>
    </row>
    <row r="43" spans="1:10">
      <c r="A43" s="359">
        <v>7</v>
      </c>
      <c r="B43" s="360" t="s">
        <v>2003</v>
      </c>
      <c r="C43" s="361" t="s">
        <v>157</v>
      </c>
      <c r="D43" s="362"/>
      <c r="E43" s="369">
        <f t="shared" si="0"/>
        <v>0</v>
      </c>
      <c r="F43" s="369">
        <f>+VLOOKUP(B43,'[1]Alimentazione CE Ricavi'!$H$1:$M$270,6,FALSE)</f>
        <v>0</v>
      </c>
      <c r="G43" s="369"/>
      <c r="H43" s="369">
        <f t="shared" si="1"/>
        <v>0</v>
      </c>
      <c r="I43" s="369">
        <v>0</v>
      </c>
      <c r="J43" s="369"/>
    </row>
    <row r="44" spans="1:10">
      <c r="A44" s="359">
        <v>7</v>
      </c>
      <c r="B44" s="360" t="s">
        <v>2004</v>
      </c>
      <c r="C44" s="361" t="s">
        <v>158</v>
      </c>
      <c r="D44" s="362"/>
      <c r="E44" s="369">
        <f t="shared" si="0"/>
        <v>0</v>
      </c>
      <c r="F44" s="369">
        <f>+VLOOKUP(B44,'[1]Alimentazione CE Ricavi'!$H$1:$M$270,6,FALSE)</f>
        <v>0</v>
      </c>
      <c r="G44" s="369"/>
      <c r="H44" s="369">
        <f t="shared" si="1"/>
        <v>0</v>
      </c>
      <c r="I44" s="369">
        <v>0</v>
      </c>
      <c r="J44" s="369"/>
    </row>
    <row r="45" spans="1:10" ht="24">
      <c r="A45" s="359">
        <v>7</v>
      </c>
      <c r="B45" s="360" t="s">
        <v>2005</v>
      </c>
      <c r="C45" s="361" t="s">
        <v>159</v>
      </c>
      <c r="D45" s="362"/>
      <c r="E45" s="369">
        <f t="shared" si="0"/>
        <v>0</v>
      </c>
      <c r="F45" s="369">
        <f>+VLOOKUP(B45,'[1]Alimentazione CE Ricavi'!$H$1:$M$270,6,FALSE)</f>
        <v>0</v>
      </c>
      <c r="G45" s="369"/>
      <c r="H45" s="369">
        <f t="shared" si="1"/>
        <v>0</v>
      </c>
      <c r="I45" s="369">
        <v>0</v>
      </c>
      <c r="J45" s="369"/>
    </row>
    <row r="46" spans="1:10">
      <c r="A46" s="359">
        <v>7</v>
      </c>
      <c r="B46" s="360" t="s">
        <v>2006</v>
      </c>
      <c r="C46" s="361" t="s">
        <v>160</v>
      </c>
      <c r="D46" s="362"/>
      <c r="E46" s="369">
        <f t="shared" si="0"/>
        <v>0</v>
      </c>
      <c r="F46" s="369">
        <f>+VLOOKUP(B46,'[1]Alimentazione CE Ricavi'!$H$1:$M$270,6,FALSE)</f>
        <v>0</v>
      </c>
      <c r="G46" s="369"/>
      <c r="H46" s="369">
        <f t="shared" si="1"/>
        <v>0</v>
      </c>
      <c r="I46" s="369">
        <v>0</v>
      </c>
      <c r="J46" s="369"/>
    </row>
    <row r="47" spans="1:10" ht="24">
      <c r="A47" s="359">
        <v>7</v>
      </c>
      <c r="B47" s="360" t="s">
        <v>2007</v>
      </c>
      <c r="C47" s="361" t="s">
        <v>161</v>
      </c>
      <c r="D47" s="362"/>
      <c r="E47" s="369">
        <f t="shared" si="0"/>
        <v>0</v>
      </c>
      <c r="F47" s="369">
        <f>+VLOOKUP(B47,'[1]Alimentazione CE Ricavi'!$H$1:$M$270,6,FALSE)</f>
        <v>0</v>
      </c>
      <c r="G47" s="369"/>
      <c r="H47" s="369">
        <f t="shared" si="1"/>
        <v>0</v>
      </c>
      <c r="I47" s="369">
        <v>0</v>
      </c>
      <c r="J47" s="369"/>
    </row>
    <row r="48" spans="1:10" ht="24">
      <c r="A48" s="359">
        <v>7</v>
      </c>
      <c r="B48" s="360" t="s">
        <v>2008</v>
      </c>
      <c r="C48" s="361" t="s">
        <v>162</v>
      </c>
      <c r="D48" s="362"/>
      <c r="E48" s="369">
        <f t="shared" si="0"/>
        <v>0</v>
      </c>
      <c r="F48" s="369">
        <f>+VLOOKUP(B48,'[1]Alimentazione CE Ricavi'!$H$1:$M$270,6,FALSE)</f>
        <v>0</v>
      </c>
      <c r="G48" s="369"/>
      <c r="H48" s="369">
        <f t="shared" si="1"/>
        <v>0</v>
      </c>
      <c r="I48" s="369">
        <v>0</v>
      </c>
      <c r="J48" s="369"/>
    </row>
    <row r="49" spans="1:10" ht="25.5">
      <c r="A49" s="356" t="s">
        <v>1971</v>
      </c>
      <c r="B49" s="357" t="s">
        <v>164</v>
      </c>
      <c r="C49" s="356" t="s">
        <v>1254</v>
      </c>
      <c r="D49" s="358"/>
      <c r="E49" s="368"/>
      <c r="F49" s="368"/>
      <c r="G49" s="368"/>
      <c r="H49" s="368"/>
      <c r="I49" s="368"/>
      <c r="J49" s="368"/>
    </row>
    <row r="50" spans="1:10" ht="24">
      <c r="A50" s="359" t="s">
        <v>1974</v>
      </c>
      <c r="B50" s="360" t="s">
        <v>2009</v>
      </c>
      <c r="C50" s="361" t="s">
        <v>163</v>
      </c>
      <c r="D50" s="362"/>
      <c r="E50" s="369">
        <f t="shared" si="0"/>
        <v>0</v>
      </c>
      <c r="F50" s="369"/>
      <c r="G50" s="369"/>
      <c r="H50" s="369">
        <f t="shared" si="1"/>
        <v>0</v>
      </c>
      <c r="I50" s="369"/>
      <c r="J50" s="369"/>
    </row>
    <row r="51" spans="1:10" ht="25.5">
      <c r="A51" s="356" t="s">
        <v>1971</v>
      </c>
      <c r="B51" s="357" t="s">
        <v>166</v>
      </c>
      <c r="C51" s="356" t="s">
        <v>1255</v>
      </c>
      <c r="D51" s="358"/>
      <c r="E51" s="368"/>
      <c r="F51" s="368"/>
      <c r="G51" s="368"/>
      <c r="H51" s="368"/>
      <c r="I51" s="368"/>
      <c r="J51" s="368"/>
    </row>
    <row r="52" spans="1:10">
      <c r="A52" s="359">
        <v>7</v>
      </c>
      <c r="B52" s="360" t="s">
        <v>2010</v>
      </c>
      <c r="C52" s="361" t="s">
        <v>165</v>
      </c>
      <c r="D52" s="362"/>
      <c r="E52" s="369">
        <f t="shared" si="0"/>
        <v>0</v>
      </c>
      <c r="F52" s="369">
        <f>+VLOOKUP(B52,'[1]Alimentazione CE Ricavi'!$H$1:$M$270,6,FALSE)</f>
        <v>0</v>
      </c>
      <c r="G52" s="369"/>
      <c r="H52" s="369">
        <f t="shared" si="1"/>
        <v>0</v>
      </c>
      <c r="I52" s="369">
        <v>0</v>
      </c>
      <c r="J52" s="369"/>
    </row>
    <row r="53" spans="1:10" ht="51">
      <c r="A53" s="356" t="s">
        <v>1971</v>
      </c>
      <c r="B53" s="357" t="s">
        <v>168</v>
      </c>
      <c r="C53" s="356" t="s">
        <v>2011</v>
      </c>
      <c r="D53" s="358"/>
      <c r="E53" s="368"/>
      <c r="F53" s="368"/>
      <c r="G53" s="368"/>
      <c r="H53" s="368"/>
      <c r="I53" s="368"/>
      <c r="J53" s="368"/>
    </row>
    <row r="54" spans="1:10" ht="48">
      <c r="A54" s="359">
        <v>7</v>
      </c>
      <c r="B54" s="360" t="s">
        <v>2012</v>
      </c>
      <c r="C54" s="361" t="s">
        <v>167</v>
      </c>
      <c r="D54" s="362"/>
      <c r="E54" s="369">
        <f t="shared" si="0"/>
        <v>0</v>
      </c>
      <c r="F54" s="369">
        <f>+VLOOKUP(B54,'[1]Alimentazione CE Ricavi'!$H$1:$M$270,6,FALSE)</f>
        <v>0</v>
      </c>
      <c r="G54" s="369"/>
      <c r="H54" s="369">
        <f t="shared" si="1"/>
        <v>0</v>
      </c>
      <c r="I54" s="369">
        <v>0</v>
      </c>
      <c r="J54" s="369"/>
    </row>
    <row r="55" spans="1:10">
      <c r="A55" s="356" t="s">
        <v>1967</v>
      </c>
      <c r="B55" s="357" t="s">
        <v>169</v>
      </c>
      <c r="C55" s="356" t="s">
        <v>2013</v>
      </c>
      <c r="D55" s="358"/>
      <c r="E55" s="368"/>
      <c r="F55" s="368"/>
      <c r="G55" s="368"/>
      <c r="H55" s="368"/>
      <c r="I55" s="368"/>
      <c r="J55" s="368"/>
    </row>
    <row r="56" spans="1:10" ht="25.5">
      <c r="A56" s="356" t="s">
        <v>1969</v>
      </c>
      <c r="B56" s="357" t="s">
        <v>171</v>
      </c>
      <c r="C56" s="356" t="s">
        <v>2014</v>
      </c>
      <c r="D56" s="358"/>
      <c r="E56" s="368"/>
      <c r="F56" s="368"/>
      <c r="G56" s="368"/>
      <c r="H56" s="368"/>
      <c r="I56" s="368"/>
      <c r="J56" s="368"/>
    </row>
    <row r="57" spans="1:10">
      <c r="A57" s="359">
        <v>6</v>
      </c>
      <c r="B57" s="360" t="s">
        <v>2015</v>
      </c>
      <c r="C57" s="361" t="s">
        <v>170</v>
      </c>
      <c r="D57" s="362"/>
      <c r="E57" s="369">
        <f t="shared" si="0"/>
        <v>0</v>
      </c>
      <c r="F57" s="369">
        <f>+VLOOKUP(B57,'[1]Alimentazione CE Ricavi'!$H$1:$M$270,6,FALSE)</f>
        <v>0</v>
      </c>
      <c r="G57" s="369"/>
      <c r="H57" s="369">
        <f t="shared" si="1"/>
        <v>0</v>
      </c>
      <c r="I57" s="369">
        <v>0</v>
      </c>
      <c r="J57" s="369"/>
    </row>
    <row r="58" spans="1:10" ht="25.5">
      <c r="A58" s="356" t="s">
        <v>1969</v>
      </c>
      <c r="B58" s="357" t="s">
        <v>173</v>
      </c>
      <c r="C58" s="356" t="s">
        <v>2016</v>
      </c>
      <c r="D58" s="358"/>
      <c r="E58" s="368"/>
      <c r="F58" s="368"/>
      <c r="G58" s="368"/>
      <c r="H58" s="368"/>
      <c r="I58" s="368"/>
      <c r="J58" s="368"/>
    </row>
    <row r="59" spans="1:10" ht="24">
      <c r="A59" s="359">
        <v>6</v>
      </c>
      <c r="B59" s="360" t="s">
        <v>2017</v>
      </c>
      <c r="C59" s="361" t="s">
        <v>172</v>
      </c>
      <c r="D59" s="362"/>
      <c r="E59" s="369">
        <f t="shared" si="0"/>
        <v>0</v>
      </c>
      <c r="F59" s="369">
        <f>+VLOOKUP(B59,'[1]Alimentazione CE Ricavi'!$H$1:$M$270,6,FALSE)</f>
        <v>0</v>
      </c>
      <c r="G59" s="369"/>
      <c r="H59" s="369">
        <f t="shared" si="1"/>
        <v>0</v>
      </c>
      <c r="I59" s="369">
        <v>0</v>
      </c>
      <c r="J59" s="369"/>
    </row>
    <row r="60" spans="1:10" ht="25.5">
      <c r="A60" s="356" t="s">
        <v>1969</v>
      </c>
      <c r="B60" s="357" t="s">
        <v>174</v>
      </c>
      <c r="C60" s="356" t="s">
        <v>2018</v>
      </c>
      <c r="D60" s="358"/>
      <c r="E60" s="368"/>
      <c r="F60" s="368"/>
      <c r="G60" s="368"/>
      <c r="H60" s="368"/>
      <c r="I60" s="368"/>
      <c r="J60" s="368"/>
    </row>
    <row r="61" spans="1:10">
      <c r="A61" s="359">
        <v>6</v>
      </c>
      <c r="B61" s="360" t="s">
        <v>2019</v>
      </c>
      <c r="C61" s="361" t="s">
        <v>175</v>
      </c>
      <c r="D61" s="362"/>
      <c r="E61" s="369">
        <f t="shared" si="0"/>
        <v>0</v>
      </c>
      <c r="F61" s="369">
        <f>+VLOOKUP(B61,'[1]Alimentazione CE Ricavi'!$H$1:$M$270,6,FALSE)</f>
        <v>0</v>
      </c>
      <c r="G61" s="369"/>
      <c r="H61" s="369">
        <f t="shared" si="1"/>
        <v>0</v>
      </c>
      <c r="I61" s="369">
        <v>0</v>
      </c>
      <c r="J61" s="369"/>
    </row>
    <row r="62" spans="1:10">
      <c r="A62" s="359">
        <v>6</v>
      </c>
      <c r="B62" s="360" t="s">
        <v>2020</v>
      </c>
      <c r="C62" s="361" t="s">
        <v>176</v>
      </c>
      <c r="D62" s="362"/>
      <c r="E62" s="369">
        <f t="shared" si="0"/>
        <v>0</v>
      </c>
      <c r="F62" s="369">
        <f>+VLOOKUP(B62,'[1]Alimentazione CE Ricavi'!$H$1:$M$270,6,FALSE)</f>
        <v>0</v>
      </c>
      <c r="G62" s="369"/>
      <c r="H62" s="369">
        <f t="shared" si="1"/>
        <v>0</v>
      </c>
      <c r="I62" s="369">
        <v>0</v>
      </c>
      <c r="J62" s="369"/>
    </row>
    <row r="63" spans="1:10">
      <c r="A63" s="356" t="s">
        <v>1969</v>
      </c>
      <c r="B63" s="357" t="s">
        <v>178</v>
      </c>
      <c r="C63" s="356" t="s">
        <v>2021</v>
      </c>
      <c r="D63" s="358"/>
      <c r="E63" s="368"/>
      <c r="F63" s="368"/>
      <c r="G63" s="368"/>
      <c r="H63" s="368"/>
      <c r="I63" s="368"/>
      <c r="J63" s="368"/>
    </row>
    <row r="64" spans="1:10">
      <c r="A64" s="359" t="s">
        <v>1971</v>
      </c>
      <c r="B64" s="360" t="s">
        <v>2022</v>
      </c>
      <c r="C64" s="361" t="s">
        <v>177</v>
      </c>
      <c r="D64" s="362"/>
      <c r="E64" s="369">
        <f t="shared" si="0"/>
        <v>0</v>
      </c>
      <c r="F64" s="369">
        <f>+VLOOKUP(B64,'[1]Alimentazione CE Ricavi'!$H$1:$M$270,6,FALSE)</f>
        <v>0</v>
      </c>
      <c r="G64" s="369"/>
      <c r="H64" s="369">
        <f t="shared" si="1"/>
        <v>0</v>
      </c>
      <c r="I64" s="369">
        <v>0</v>
      </c>
      <c r="J64" s="369"/>
    </row>
    <row r="65" spans="1:10">
      <c r="A65" s="356" t="s">
        <v>1967</v>
      </c>
      <c r="B65" s="357" t="s">
        <v>180</v>
      </c>
      <c r="C65" s="356" t="s">
        <v>2023</v>
      </c>
      <c r="D65" s="358"/>
      <c r="E65" s="368"/>
      <c r="F65" s="368"/>
      <c r="G65" s="368"/>
      <c r="H65" s="368"/>
      <c r="I65" s="368"/>
      <c r="J65" s="368"/>
    </row>
    <row r="66" spans="1:10">
      <c r="A66" s="359" t="s">
        <v>1969</v>
      </c>
      <c r="B66" s="360" t="s">
        <v>2024</v>
      </c>
      <c r="C66" s="361" t="s">
        <v>179</v>
      </c>
      <c r="D66" s="362"/>
      <c r="E66" s="369">
        <f t="shared" si="0"/>
        <v>0</v>
      </c>
      <c r="F66" s="369">
        <f>+VLOOKUP(B66,'[1]Alimentazione CE Ricavi'!$H$1:$M$270,6,FALSE)</f>
        <v>0</v>
      </c>
      <c r="G66" s="369"/>
      <c r="H66" s="369">
        <f t="shared" si="1"/>
        <v>0</v>
      </c>
      <c r="I66" s="369">
        <v>0</v>
      </c>
      <c r="J66" s="369"/>
    </row>
    <row r="67" spans="1:10" ht="25.5">
      <c r="A67" s="356" t="s">
        <v>1965</v>
      </c>
      <c r="B67" s="357" t="s">
        <v>181</v>
      </c>
      <c r="C67" s="356" t="s">
        <v>2025</v>
      </c>
      <c r="D67" s="358"/>
      <c r="E67" s="368"/>
      <c r="F67" s="368"/>
      <c r="G67" s="368"/>
      <c r="H67" s="368"/>
      <c r="I67" s="368"/>
      <c r="J67" s="368"/>
    </row>
    <row r="68" spans="1:10" ht="38.25">
      <c r="A68" s="356" t="s">
        <v>1967</v>
      </c>
      <c r="B68" s="357" t="s">
        <v>183</v>
      </c>
      <c r="C68" s="356" t="s">
        <v>2026</v>
      </c>
      <c r="D68" s="358"/>
      <c r="E68" s="368"/>
      <c r="F68" s="368"/>
      <c r="G68" s="368"/>
      <c r="H68" s="368"/>
      <c r="I68" s="368"/>
      <c r="J68" s="368"/>
    </row>
    <row r="69" spans="1:10" ht="36">
      <c r="A69" s="359" t="s">
        <v>1969</v>
      </c>
      <c r="B69" s="360" t="s">
        <v>2027</v>
      </c>
      <c r="C69" s="361" t="s">
        <v>182</v>
      </c>
      <c r="D69" s="362"/>
      <c r="E69" s="369">
        <f t="shared" si="0"/>
        <v>0</v>
      </c>
      <c r="F69" s="369">
        <f>+VLOOKUP(B69,'[1]Alimentazione CE Ricavi'!$H$1:$M$270,6,FALSE)</f>
        <v>0</v>
      </c>
      <c r="G69" s="369"/>
      <c r="H69" s="369">
        <f t="shared" si="1"/>
        <v>0</v>
      </c>
      <c r="I69" s="369">
        <v>0</v>
      </c>
      <c r="J69" s="369"/>
    </row>
    <row r="70" spans="1:10" ht="25.5">
      <c r="A70" s="356" t="s">
        <v>1967</v>
      </c>
      <c r="B70" s="357" t="s">
        <v>185</v>
      </c>
      <c r="C70" s="356" t="s">
        <v>2028</v>
      </c>
      <c r="D70" s="358"/>
      <c r="E70" s="368"/>
      <c r="F70" s="368"/>
      <c r="G70" s="368"/>
      <c r="H70" s="368"/>
      <c r="I70" s="368"/>
      <c r="J70" s="368"/>
    </row>
    <row r="71" spans="1:10" ht="24">
      <c r="A71" s="359" t="s">
        <v>1969</v>
      </c>
      <c r="B71" s="360" t="s">
        <v>2029</v>
      </c>
      <c r="C71" s="361" t="s">
        <v>184</v>
      </c>
      <c r="D71" s="362"/>
      <c r="E71" s="369">
        <f t="shared" si="0"/>
        <v>0</v>
      </c>
      <c r="F71" s="369">
        <f>+VLOOKUP(B71,'[1]Alimentazione CE Ricavi'!$H$1:$M$270,6,FALSE)</f>
        <v>0</v>
      </c>
      <c r="G71" s="369"/>
      <c r="H71" s="369">
        <f t="shared" si="1"/>
        <v>0</v>
      </c>
      <c r="I71" s="369">
        <v>0</v>
      </c>
      <c r="J71" s="369"/>
    </row>
    <row r="72" spans="1:10" ht="25.5">
      <c r="A72" s="356" t="s">
        <v>1965</v>
      </c>
      <c r="B72" s="357" t="s">
        <v>186</v>
      </c>
      <c r="C72" s="356" t="s">
        <v>2030</v>
      </c>
      <c r="D72" s="358"/>
      <c r="E72" s="368"/>
      <c r="F72" s="368"/>
      <c r="G72" s="368"/>
      <c r="H72" s="368"/>
      <c r="I72" s="368"/>
      <c r="J72" s="368"/>
    </row>
    <row r="73" spans="1:10" ht="38.25">
      <c r="A73" s="356" t="s">
        <v>1967</v>
      </c>
      <c r="B73" s="357" t="s">
        <v>188</v>
      </c>
      <c r="C73" s="356" t="s">
        <v>1267</v>
      </c>
      <c r="D73" s="358"/>
      <c r="E73" s="368"/>
      <c r="F73" s="368"/>
      <c r="G73" s="368"/>
      <c r="H73" s="368"/>
      <c r="I73" s="368"/>
      <c r="J73" s="368"/>
    </row>
    <row r="74" spans="1:10" ht="36">
      <c r="A74" s="359" t="s">
        <v>1969</v>
      </c>
      <c r="B74" s="360" t="s">
        <v>2031</v>
      </c>
      <c r="C74" s="361" t="s">
        <v>187</v>
      </c>
      <c r="D74" s="362"/>
      <c r="E74" s="369">
        <f t="shared" ref="E74:E135" si="2">+F74+G74</f>
        <v>0</v>
      </c>
      <c r="F74" s="369">
        <f>+VLOOKUP(B74,'[1]Alimentazione CE Ricavi'!$H$1:$M$270,6,FALSE)</f>
        <v>0</v>
      </c>
      <c r="G74" s="369"/>
      <c r="H74" s="369">
        <f t="shared" ref="H74:H135" si="3">+I74+J74</f>
        <v>12669725.01</v>
      </c>
      <c r="I74" s="369">
        <v>12669725.01</v>
      </c>
      <c r="J74" s="369"/>
    </row>
    <row r="75" spans="1:10" ht="38.25">
      <c r="A75" s="356" t="s">
        <v>1967</v>
      </c>
      <c r="B75" s="357" t="s">
        <v>190</v>
      </c>
      <c r="C75" s="356" t="s">
        <v>1268</v>
      </c>
      <c r="D75" s="358"/>
      <c r="E75" s="368"/>
      <c r="F75" s="368"/>
      <c r="G75" s="368"/>
      <c r="H75" s="368"/>
      <c r="I75" s="368"/>
      <c r="J75" s="368"/>
    </row>
    <row r="76" spans="1:10" ht="36">
      <c r="A76" s="359" t="s">
        <v>1969</v>
      </c>
      <c r="B76" s="360" t="s">
        <v>2032</v>
      </c>
      <c r="C76" s="361" t="s">
        <v>189</v>
      </c>
      <c r="D76" s="362"/>
      <c r="E76" s="369">
        <f t="shared" si="2"/>
        <v>0</v>
      </c>
      <c r="F76" s="369">
        <f>+VLOOKUP(B76,'[1]Alimentazione CE Ricavi'!$H$1:$M$270,6,FALSE)</f>
        <v>0</v>
      </c>
      <c r="G76" s="369"/>
      <c r="H76" s="369">
        <f t="shared" si="3"/>
        <v>186969.94</v>
      </c>
      <c r="I76" s="369">
        <v>186969.94</v>
      </c>
      <c r="J76" s="369"/>
    </row>
    <row r="77" spans="1:10" ht="38.25">
      <c r="A77" s="356" t="s">
        <v>1967</v>
      </c>
      <c r="B77" s="357" t="s">
        <v>192</v>
      </c>
      <c r="C77" s="356" t="s">
        <v>1269</v>
      </c>
      <c r="D77" s="358"/>
      <c r="E77" s="368"/>
      <c r="F77" s="368"/>
      <c r="G77" s="368"/>
      <c r="H77" s="368"/>
      <c r="I77" s="368"/>
      <c r="J77" s="368"/>
    </row>
    <row r="78" spans="1:10" ht="24">
      <c r="A78" s="359" t="s">
        <v>1969</v>
      </c>
      <c r="B78" s="360" t="s">
        <v>2033</v>
      </c>
      <c r="C78" s="361" t="s">
        <v>191</v>
      </c>
      <c r="D78" s="362"/>
      <c r="E78" s="369">
        <f t="shared" si="2"/>
        <v>0</v>
      </c>
      <c r="F78" s="369">
        <f>+VLOOKUP(B78,'[1]Alimentazione CE Ricavi'!$H$1:$M$270,6,FALSE)</f>
        <v>0</v>
      </c>
      <c r="G78" s="369"/>
      <c r="H78" s="369">
        <f t="shared" si="3"/>
        <v>212304.41999999998</v>
      </c>
      <c r="I78" s="369">
        <v>212304.41999999998</v>
      </c>
      <c r="J78" s="369"/>
    </row>
    <row r="79" spans="1:10" ht="25.5">
      <c r="A79" s="356" t="s">
        <v>1967</v>
      </c>
      <c r="B79" s="357" t="s">
        <v>194</v>
      </c>
      <c r="C79" s="356" t="s">
        <v>1270</v>
      </c>
      <c r="D79" s="358"/>
      <c r="E79" s="368"/>
      <c r="F79" s="368"/>
      <c r="G79" s="368"/>
      <c r="H79" s="368"/>
      <c r="I79" s="368"/>
      <c r="J79" s="368"/>
    </row>
    <row r="80" spans="1:10" ht="24">
      <c r="A80" s="359" t="s">
        <v>1969</v>
      </c>
      <c r="B80" s="360" t="s">
        <v>2034</v>
      </c>
      <c r="C80" s="361" t="s">
        <v>193</v>
      </c>
      <c r="D80" s="362"/>
      <c r="E80" s="369">
        <f t="shared" si="2"/>
        <v>0</v>
      </c>
      <c r="F80" s="369">
        <f>+VLOOKUP(B80,'[1]Alimentazione CE Ricavi'!$H$1:$M$270,6,FALSE)</f>
        <v>0</v>
      </c>
      <c r="G80" s="369"/>
      <c r="H80" s="369">
        <f t="shared" si="3"/>
        <v>0</v>
      </c>
      <c r="I80" s="369">
        <v>0</v>
      </c>
      <c r="J80" s="369"/>
    </row>
    <row r="81" spans="1:10" ht="25.5">
      <c r="A81" s="356" t="s">
        <v>1967</v>
      </c>
      <c r="B81" s="357" t="s">
        <v>196</v>
      </c>
      <c r="C81" s="356" t="s">
        <v>1271</v>
      </c>
      <c r="D81" s="358"/>
      <c r="E81" s="368"/>
      <c r="F81" s="368"/>
      <c r="G81" s="368"/>
      <c r="H81" s="368"/>
      <c r="I81" s="368"/>
      <c r="J81" s="368"/>
    </row>
    <row r="82" spans="1:10" ht="24">
      <c r="A82" s="359" t="s">
        <v>1969</v>
      </c>
      <c r="B82" s="360" t="s">
        <v>2035</v>
      </c>
      <c r="C82" s="361" t="s">
        <v>195</v>
      </c>
      <c r="D82" s="362"/>
      <c r="E82" s="369">
        <f t="shared" si="2"/>
        <v>0</v>
      </c>
      <c r="F82" s="369">
        <f>+VLOOKUP(B82,'[1]Alimentazione CE Ricavi'!$H$1:$M$270,6,FALSE)</f>
        <v>0</v>
      </c>
      <c r="G82" s="369"/>
      <c r="H82" s="369">
        <f t="shared" si="3"/>
        <v>0</v>
      </c>
      <c r="I82" s="369">
        <v>0</v>
      </c>
      <c r="J82" s="369"/>
    </row>
    <row r="83" spans="1:10" ht="25.5">
      <c r="A83" s="356" t="s">
        <v>1965</v>
      </c>
      <c r="B83" s="357" t="s">
        <v>1272</v>
      </c>
      <c r="C83" s="356" t="s">
        <v>2036</v>
      </c>
      <c r="D83" s="358"/>
      <c r="E83" s="368"/>
      <c r="F83" s="368"/>
      <c r="G83" s="368"/>
      <c r="H83" s="368"/>
      <c r="I83" s="368"/>
      <c r="J83" s="368"/>
    </row>
    <row r="84" spans="1:10" ht="25.5">
      <c r="A84" s="356" t="s">
        <v>1967</v>
      </c>
      <c r="B84" s="357" t="s">
        <v>197</v>
      </c>
      <c r="C84" s="356" t="s">
        <v>2037</v>
      </c>
      <c r="D84" s="358"/>
      <c r="E84" s="368"/>
      <c r="F84" s="368"/>
      <c r="G84" s="368"/>
      <c r="H84" s="368"/>
      <c r="I84" s="368"/>
      <c r="J84" s="368"/>
    </row>
    <row r="85" spans="1:10" ht="38.25">
      <c r="A85" s="356" t="s">
        <v>1969</v>
      </c>
      <c r="B85" s="357" t="s">
        <v>198</v>
      </c>
      <c r="C85" s="356" t="s">
        <v>2038</v>
      </c>
      <c r="D85" s="358" t="s">
        <v>1248</v>
      </c>
      <c r="E85" s="368"/>
      <c r="F85" s="368"/>
      <c r="G85" s="368"/>
      <c r="H85" s="368"/>
      <c r="I85" s="368"/>
      <c r="J85" s="368"/>
    </row>
    <row r="86" spans="1:10">
      <c r="A86" s="356" t="s">
        <v>1971</v>
      </c>
      <c r="B86" s="357" t="s">
        <v>200</v>
      </c>
      <c r="C86" s="356" t="s">
        <v>1276</v>
      </c>
      <c r="D86" s="358" t="s">
        <v>1248</v>
      </c>
      <c r="E86" s="368"/>
      <c r="F86" s="368"/>
      <c r="G86" s="368"/>
      <c r="H86" s="368"/>
      <c r="I86" s="368"/>
      <c r="J86" s="368"/>
    </row>
    <row r="87" spans="1:10">
      <c r="A87" s="359">
        <v>7</v>
      </c>
      <c r="B87" s="360" t="s">
        <v>2039</v>
      </c>
      <c r="C87" s="361" t="s">
        <v>201</v>
      </c>
      <c r="D87" s="362" t="s">
        <v>1248</v>
      </c>
      <c r="E87" s="369">
        <f t="shared" si="2"/>
        <v>0</v>
      </c>
      <c r="F87" s="369">
        <f>+VLOOKUP(B87,'[1]Alimentazione CE Ricavi'!$H$1:$M$270,6,FALSE)</f>
        <v>0</v>
      </c>
      <c r="G87" s="369"/>
      <c r="H87" s="369">
        <f t="shared" si="3"/>
        <v>0</v>
      </c>
      <c r="I87" s="369">
        <v>0</v>
      </c>
      <c r="J87" s="369"/>
    </row>
    <row r="88" spans="1:10" ht="24">
      <c r="A88" s="359">
        <v>7</v>
      </c>
      <c r="B88" s="360" t="s">
        <v>2040</v>
      </c>
      <c r="C88" s="361" t="s">
        <v>2041</v>
      </c>
      <c r="D88" s="362" t="s">
        <v>1248</v>
      </c>
      <c r="E88" s="369">
        <f t="shared" si="2"/>
        <v>0</v>
      </c>
      <c r="F88" s="369">
        <f>+VLOOKUP(B88,'[1]Alimentazione CE Ricavi'!$H$1:$M$270,6,FALSE)</f>
        <v>0</v>
      </c>
      <c r="G88" s="369"/>
      <c r="H88" s="369">
        <f t="shared" si="3"/>
        <v>0</v>
      </c>
      <c r="I88" s="369">
        <v>0</v>
      </c>
      <c r="J88" s="369"/>
    </row>
    <row r="89" spans="1:10">
      <c r="A89" s="356" t="s">
        <v>1971</v>
      </c>
      <c r="B89" s="357" t="s">
        <v>202</v>
      </c>
      <c r="C89" s="356" t="s">
        <v>1277</v>
      </c>
      <c r="D89" s="358" t="s">
        <v>1248</v>
      </c>
      <c r="E89" s="368"/>
      <c r="F89" s="368"/>
      <c r="G89" s="368"/>
      <c r="H89" s="368"/>
      <c r="I89" s="368"/>
      <c r="J89" s="368"/>
    </row>
    <row r="90" spans="1:10">
      <c r="A90" s="359">
        <v>7</v>
      </c>
      <c r="B90" s="360" t="s">
        <v>2042</v>
      </c>
      <c r="C90" s="361" t="s">
        <v>203</v>
      </c>
      <c r="D90" s="362" t="s">
        <v>1248</v>
      </c>
      <c r="E90" s="369">
        <f t="shared" si="2"/>
        <v>0</v>
      </c>
      <c r="F90" s="369">
        <f>+VLOOKUP(B90,'[1]Alimentazione CE Ricavi'!$H$1:$M$270,6,FALSE)</f>
        <v>0</v>
      </c>
      <c r="G90" s="369"/>
      <c r="H90" s="369">
        <f t="shared" si="3"/>
        <v>0</v>
      </c>
      <c r="I90" s="369">
        <v>0</v>
      </c>
      <c r="J90" s="369"/>
    </row>
    <row r="91" spans="1:10" ht="24">
      <c r="A91" s="359">
        <v>7</v>
      </c>
      <c r="B91" s="360" t="s">
        <v>2043</v>
      </c>
      <c r="C91" s="361" t="s">
        <v>2044</v>
      </c>
      <c r="D91" s="362" t="s">
        <v>1248</v>
      </c>
      <c r="E91" s="369">
        <f t="shared" si="2"/>
        <v>0</v>
      </c>
      <c r="F91" s="369">
        <f>+VLOOKUP(B91,'[1]Alimentazione CE Ricavi'!$H$1:$M$270,6,FALSE)</f>
        <v>0</v>
      </c>
      <c r="G91" s="369"/>
      <c r="H91" s="369">
        <f t="shared" si="3"/>
        <v>0</v>
      </c>
      <c r="I91" s="369">
        <v>0</v>
      </c>
      <c r="J91" s="369"/>
    </row>
    <row r="92" spans="1:10" ht="25.5">
      <c r="A92" s="356" t="s">
        <v>1971</v>
      </c>
      <c r="B92" s="357" t="s">
        <v>204</v>
      </c>
      <c r="C92" s="356" t="s">
        <v>1278</v>
      </c>
      <c r="D92" s="358" t="s">
        <v>1248</v>
      </c>
      <c r="E92" s="368"/>
      <c r="F92" s="368"/>
      <c r="G92" s="368"/>
      <c r="H92" s="368"/>
      <c r="I92" s="368"/>
      <c r="J92" s="368"/>
    </row>
    <row r="93" spans="1:10" ht="24">
      <c r="A93" s="359" t="s">
        <v>1974</v>
      </c>
      <c r="B93" s="360" t="s">
        <v>2045</v>
      </c>
      <c r="C93" s="361" t="s">
        <v>2046</v>
      </c>
      <c r="D93" s="362" t="s">
        <v>1248</v>
      </c>
      <c r="E93" s="369">
        <f t="shared" si="2"/>
        <v>0</v>
      </c>
      <c r="F93" s="369">
        <f>+VLOOKUP(B93,'[1]Alimentazione CE Ricavi'!$H$1:$M$270,6,FALSE)</f>
        <v>0</v>
      </c>
      <c r="G93" s="369"/>
      <c r="H93" s="369">
        <f t="shared" si="3"/>
        <v>0</v>
      </c>
      <c r="I93" s="369">
        <v>0</v>
      </c>
      <c r="J93" s="369"/>
    </row>
    <row r="94" spans="1:10" ht="25.5">
      <c r="A94" s="356" t="s">
        <v>1971</v>
      </c>
      <c r="B94" s="357" t="s">
        <v>205</v>
      </c>
      <c r="C94" s="356" t="s">
        <v>1279</v>
      </c>
      <c r="D94" s="358" t="s">
        <v>1248</v>
      </c>
      <c r="E94" s="368"/>
      <c r="F94" s="368"/>
      <c r="G94" s="368"/>
      <c r="H94" s="368"/>
      <c r="I94" s="368"/>
      <c r="J94" s="368"/>
    </row>
    <row r="95" spans="1:10" ht="24">
      <c r="A95" s="359" t="s">
        <v>1974</v>
      </c>
      <c r="B95" s="360" t="s">
        <v>2047</v>
      </c>
      <c r="C95" s="361" t="s">
        <v>2048</v>
      </c>
      <c r="D95" s="362" t="s">
        <v>1248</v>
      </c>
      <c r="E95" s="369">
        <f t="shared" si="2"/>
        <v>0</v>
      </c>
      <c r="F95" s="369">
        <f>+VLOOKUP(B95,'[1]Alimentazione CE Ricavi'!$H$1:$M$270,6,FALSE)</f>
        <v>0</v>
      </c>
      <c r="G95" s="369"/>
      <c r="H95" s="369">
        <f t="shared" si="3"/>
        <v>0</v>
      </c>
      <c r="I95" s="369">
        <v>0</v>
      </c>
      <c r="J95" s="369"/>
    </row>
    <row r="96" spans="1:10">
      <c r="A96" s="356" t="s">
        <v>1971</v>
      </c>
      <c r="B96" s="357" t="s">
        <v>206</v>
      </c>
      <c r="C96" s="356" t="s">
        <v>1280</v>
      </c>
      <c r="D96" s="358" t="s">
        <v>1248</v>
      </c>
      <c r="E96" s="368"/>
      <c r="F96" s="368"/>
      <c r="G96" s="368"/>
      <c r="H96" s="368"/>
      <c r="I96" s="368"/>
      <c r="J96" s="368"/>
    </row>
    <row r="97" spans="1:10">
      <c r="A97" s="359" t="s">
        <v>1974</v>
      </c>
      <c r="B97" s="360" t="s">
        <v>2049</v>
      </c>
      <c r="C97" s="361" t="s">
        <v>2050</v>
      </c>
      <c r="D97" s="362" t="s">
        <v>1248</v>
      </c>
      <c r="E97" s="369">
        <f t="shared" si="2"/>
        <v>0</v>
      </c>
      <c r="F97" s="369">
        <f>+VLOOKUP(B97,'[1]Alimentazione CE Ricavi'!$H$1:$M$270,6,FALSE)</f>
        <v>0</v>
      </c>
      <c r="G97" s="369"/>
      <c r="H97" s="369">
        <f t="shared" si="3"/>
        <v>0</v>
      </c>
      <c r="I97" s="369">
        <v>0</v>
      </c>
      <c r="J97" s="369"/>
    </row>
    <row r="98" spans="1:10" ht="25.5">
      <c r="A98" s="356" t="s">
        <v>1971</v>
      </c>
      <c r="B98" s="357" t="s">
        <v>207</v>
      </c>
      <c r="C98" s="356" t="s">
        <v>1281</v>
      </c>
      <c r="D98" s="358" t="s">
        <v>1248</v>
      </c>
      <c r="E98" s="368"/>
      <c r="F98" s="368"/>
      <c r="G98" s="368"/>
      <c r="H98" s="368"/>
      <c r="I98" s="368"/>
      <c r="J98" s="368"/>
    </row>
    <row r="99" spans="1:10" ht="24">
      <c r="A99" s="359" t="s">
        <v>1974</v>
      </c>
      <c r="B99" s="360" t="s">
        <v>2051</v>
      </c>
      <c r="C99" s="361" t="s">
        <v>2052</v>
      </c>
      <c r="D99" s="362" t="s">
        <v>1248</v>
      </c>
      <c r="E99" s="369">
        <f t="shared" si="2"/>
        <v>0</v>
      </c>
      <c r="F99" s="369">
        <f>+VLOOKUP(B99,'[1]Alimentazione CE Ricavi'!$H$1:$M$270,6,FALSE)</f>
        <v>0</v>
      </c>
      <c r="G99" s="369"/>
      <c r="H99" s="369">
        <f t="shared" si="3"/>
        <v>0</v>
      </c>
      <c r="I99" s="369">
        <v>0</v>
      </c>
      <c r="J99" s="369"/>
    </row>
    <row r="100" spans="1:10" ht="25.5">
      <c r="A100" s="356" t="s">
        <v>1971</v>
      </c>
      <c r="B100" s="357" t="s">
        <v>208</v>
      </c>
      <c r="C100" s="356" t="s">
        <v>1282</v>
      </c>
      <c r="D100" s="358" t="s">
        <v>1248</v>
      </c>
      <c r="E100" s="368"/>
      <c r="F100" s="368"/>
      <c r="G100" s="368"/>
      <c r="H100" s="368"/>
      <c r="I100" s="368"/>
      <c r="J100" s="368"/>
    </row>
    <row r="101" spans="1:10" ht="24">
      <c r="A101" s="359" t="s">
        <v>1974</v>
      </c>
      <c r="B101" s="360" t="s">
        <v>2053</v>
      </c>
      <c r="C101" s="361" t="s">
        <v>2054</v>
      </c>
      <c r="D101" s="362" t="s">
        <v>1248</v>
      </c>
      <c r="E101" s="369">
        <f t="shared" si="2"/>
        <v>0</v>
      </c>
      <c r="F101" s="369">
        <f>+VLOOKUP(B101,'[1]Alimentazione CE Ricavi'!$H$1:$M$270,6,FALSE)</f>
        <v>0</v>
      </c>
      <c r="G101" s="369"/>
      <c r="H101" s="369">
        <f t="shared" si="3"/>
        <v>0</v>
      </c>
      <c r="I101" s="369">
        <v>0</v>
      </c>
      <c r="J101" s="369"/>
    </row>
    <row r="102" spans="1:10">
      <c r="A102" s="356" t="s">
        <v>1971</v>
      </c>
      <c r="B102" s="357" t="s">
        <v>209</v>
      </c>
      <c r="C102" s="356" t="s">
        <v>1283</v>
      </c>
      <c r="D102" s="358" t="s">
        <v>1248</v>
      </c>
      <c r="E102" s="368"/>
      <c r="F102" s="368"/>
      <c r="G102" s="368"/>
      <c r="H102" s="368"/>
      <c r="I102" s="368"/>
      <c r="J102" s="368"/>
    </row>
    <row r="103" spans="1:10">
      <c r="A103" s="359" t="s">
        <v>1974</v>
      </c>
      <c r="B103" s="360" t="s">
        <v>2055</v>
      </c>
      <c r="C103" s="361" t="s">
        <v>2056</v>
      </c>
      <c r="D103" s="362" t="s">
        <v>1248</v>
      </c>
      <c r="E103" s="369">
        <f t="shared" si="2"/>
        <v>0</v>
      </c>
      <c r="F103" s="369">
        <f>+VLOOKUP(B103,'[1]Alimentazione CE Ricavi'!$H$1:$M$270,6,FALSE)</f>
        <v>0</v>
      </c>
      <c r="G103" s="369"/>
      <c r="H103" s="369">
        <f t="shared" si="3"/>
        <v>0</v>
      </c>
      <c r="I103" s="369">
        <v>0</v>
      </c>
      <c r="J103" s="369"/>
    </row>
    <row r="104" spans="1:10" ht="25.5">
      <c r="A104" s="356" t="s">
        <v>1971</v>
      </c>
      <c r="B104" s="357" t="s">
        <v>210</v>
      </c>
      <c r="C104" s="356" t="s">
        <v>1284</v>
      </c>
      <c r="D104" s="358" t="s">
        <v>1248</v>
      </c>
      <c r="E104" s="368"/>
      <c r="F104" s="368"/>
      <c r="G104" s="368"/>
      <c r="H104" s="368"/>
      <c r="I104" s="368"/>
      <c r="J104" s="368"/>
    </row>
    <row r="105" spans="1:10" ht="24">
      <c r="A105" s="359" t="s">
        <v>1974</v>
      </c>
      <c r="B105" s="360" t="s">
        <v>2057</v>
      </c>
      <c r="C105" s="361" t="s">
        <v>2058</v>
      </c>
      <c r="D105" s="362" t="s">
        <v>1248</v>
      </c>
      <c r="E105" s="369">
        <f t="shared" si="2"/>
        <v>0</v>
      </c>
      <c r="F105" s="369">
        <f>+VLOOKUP(B105,'[1]Alimentazione CE Ricavi'!$H$1:$M$270,6,FALSE)</f>
        <v>0</v>
      </c>
      <c r="G105" s="369"/>
      <c r="H105" s="369">
        <f t="shared" si="3"/>
        <v>0</v>
      </c>
      <c r="I105" s="369">
        <v>0</v>
      </c>
      <c r="J105" s="369"/>
    </row>
    <row r="106" spans="1:10">
      <c r="A106" s="356" t="s">
        <v>1971</v>
      </c>
      <c r="B106" s="357" t="s">
        <v>211</v>
      </c>
      <c r="C106" s="356" t="s">
        <v>1285</v>
      </c>
      <c r="D106" s="358" t="s">
        <v>1248</v>
      </c>
      <c r="E106" s="368"/>
      <c r="F106" s="368"/>
      <c r="G106" s="368"/>
      <c r="H106" s="368"/>
      <c r="I106" s="368"/>
      <c r="J106" s="368"/>
    </row>
    <row r="107" spans="1:10" ht="24">
      <c r="A107" s="359" t="s">
        <v>1974</v>
      </c>
      <c r="B107" s="360" t="s">
        <v>2059</v>
      </c>
      <c r="C107" s="361" t="s">
        <v>2060</v>
      </c>
      <c r="D107" s="362" t="s">
        <v>1248</v>
      </c>
      <c r="E107" s="369">
        <f t="shared" si="2"/>
        <v>0</v>
      </c>
      <c r="F107" s="369">
        <f>+VLOOKUP(B107,'[1]Alimentazione CE Ricavi'!$H$1:$M$270,6,FALSE)</f>
        <v>0</v>
      </c>
      <c r="G107" s="369"/>
      <c r="H107" s="369">
        <f t="shared" si="3"/>
        <v>0</v>
      </c>
      <c r="I107" s="369">
        <v>0</v>
      </c>
      <c r="J107" s="369"/>
    </row>
    <row r="108" spans="1:10">
      <c r="A108" s="356" t="s">
        <v>1971</v>
      </c>
      <c r="B108" s="357" t="s">
        <v>212</v>
      </c>
      <c r="C108" s="356" t="s">
        <v>1286</v>
      </c>
      <c r="D108" s="358" t="s">
        <v>1248</v>
      </c>
      <c r="E108" s="368"/>
      <c r="F108" s="368"/>
      <c r="G108" s="368"/>
      <c r="H108" s="368"/>
      <c r="I108" s="368"/>
      <c r="J108" s="368"/>
    </row>
    <row r="109" spans="1:10" ht="24">
      <c r="A109" s="359" t="s">
        <v>1974</v>
      </c>
      <c r="B109" s="360" t="s">
        <v>2061</v>
      </c>
      <c r="C109" s="361" t="s">
        <v>2062</v>
      </c>
      <c r="D109" s="362" t="s">
        <v>1248</v>
      </c>
      <c r="E109" s="369">
        <f t="shared" si="2"/>
        <v>0</v>
      </c>
      <c r="F109" s="369">
        <f>+VLOOKUP(B109,'[1]Alimentazione CE Ricavi'!$H$1:$M$270,6,FALSE)</f>
        <v>0</v>
      </c>
      <c r="G109" s="369"/>
      <c r="H109" s="369">
        <f t="shared" si="3"/>
        <v>0</v>
      </c>
      <c r="I109" s="369">
        <v>0</v>
      </c>
      <c r="J109" s="369"/>
    </row>
    <row r="110" spans="1:10" ht="25.5">
      <c r="A110" s="356" t="s">
        <v>1971</v>
      </c>
      <c r="B110" s="357" t="s">
        <v>213</v>
      </c>
      <c r="C110" s="356" t="s">
        <v>1287</v>
      </c>
      <c r="D110" s="358" t="s">
        <v>1248</v>
      </c>
      <c r="E110" s="368"/>
      <c r="F110" s="368"/>
      <c r="G110" s="368"/>
      <c r="H110" s="368"/>
      <c r="I110" s="368"/>
      <c r="J110" s="368"/>
    </row>
    <row r="111" spans="1:10" ht="24">
      <c r="A111" s="359" t="s">
        <v>1974</v>
      </c>
      <c r="B111" s="360" t="s">
        <v>2063</v>
      </c>
      <c r="C111" s="361" t="s">
        <v>2064</v>
      </c>
      <c r="D111" s="362" t="s">
        <v>1248</v>
      </c>
      <c r="E111" s="369">
        <f t="shared" si="2"/>
        <v>0</v>
      </c>
      <c r="F111" s="369">
        <f>+VLOOKUP(B111,'[1]Alimentazione CE Ricavi'!$H$1:$M$270,6,FALSE)</f>
        <v>0</v>
      </c>
      <c r="G111" s="369"/>
      <c r="H111" s="369">
        <f t="shared" si="3"/>
        <v>0</v>
      </c>
      <c r="I111" s="369">
        <v>0</v>
      </c>
      <c r="J111" s="369"/>
    </row>
    <row r="112" spans="1:10" ht="25.5">
      <c r="A112" s="356" t="s">
        <v>1971</v>
      </c>
      <c r="B112" s="357" t="s">
        <v>214</v>
      </c>
      <c r="C112" s="356" t="s">
        <v>1288</v>
      </c>
      <c r="D112" s="358" t="s">
        <v>1248</v>
      </c>
      <c r="E112" s="368"/>
      <c r="F112" s="368"/>
      <c r="G112" s="368"/>
      <c r="H112" s="368"/>
      <c r="I112" s="368"/>
      <c r="J112" s="368"/>
    </row>
    <row r="113" spans="1:10" ht="24">
      <c r="A113" s="359" t="s">
        <v>1974</v>
      </c>
      <c r="B113" s="360" t="s">
        <v>2065</v>
      </c>
      <c r="C113" s="361" t="s">
        <v>2066</v>
      </c>
      <c r="D113" s="362" t="s">
        <v>1248</v>
      </c>
      <c r="E113" s="369">
        <f t="shared" si="2"/>
        <v>0</v>
      </c>
      <c r="F113" s="369">
        <f>+VLOOKUP(B113,'[1]Alimentazione CE Ricavi'!$H$1:$M$270,6,FALSE)</f>
        <v>0</v>
      </c>
      <c r="G113" s="369"/>
      <c r="H113" s="369">
        <f t="shared" si="3"/>
        <v>0</v>
      </c>
      <c r="I113" s="369">
        <v>0</v>
      </c>
      <c r="J113" s="369"/>
    </row>
    <row r="114" spans="1:10" ht="25.5">
      <c r="A114" s="356" t="s">
        <v>1971</v>
      </c>
      <c r="B114" s="357" t="s">
        <v>215</v>
      </c>
      <c r="C114" s="356" t="s">
        <v>1289</v>
      </c>
      <c r="D114" s="358" t="s">
        <v>1248</v>
      </c>
      <c r="E114" s="368"/>
      <c r="F114" s="368"/>
      <c r="G114" s="368"/>
      <c r="H114" s="368"/>
      <c r="I114" s="368"/>
      <c r="J114" s="368"/>
    </row>
    <row r="115" spans="1:10" ht="24">
      <c r="A115" s="359" t="s">
        <v>1974</v>
      </c>
      <c r="B115" s="360" t="s">
        <v>2067</v>
      </c>
      <c r="C115" s="361" t="s">
        <v>2068</v>
      </c>
      <c r="D115" s="362" t="s">
        <v>1248</v>
      </c>
      <c r="E115" s="369">
        <f t="shared" si="2"/>
        <v>0</v>
      </c>
      <c r="F115" s="369">
        <f>+VLOOKUP(B115,'[1]Alimentazione CE Ricavi'!$H$1:$M$270,6,FALSE)</f>
        <v>0</v>
      </c>
      <c r="G115" s="369"/>
      <c r="H115" s="369">
        <f t="shared" si="3"/>
        <v>0</v>
      </c>
      <c r="I115" s="369">
        <v>0</v>
      </c>
      <c r="J115" s="369"/>
    </row>
    <row r="116" spans="1:10" ht="25.5">
      <c r="A116" s="356" t="s">
        <v>1971</v>
      </c>
      <c r="B116" s="357" t="s">
        <v>216</v>
      </c>
      <c r="C116" s="356" t="s">
        <v>1290</v>
      </c>
      <c r="D116" s="358" t="s">
        <v>1248</v>
      </c>
      <c r="E116" s="368"/>
      <c r="F116" s="368"/>
      <c r="G116" s="368"/>
      <c r="H116" s="368"/>
      <c r="I116" s="368"/>
      <c r="J116" s="368"/>
    </row>
    <row r="117" spans="1:10">
      <c r="A117" s="359">
        <v>7</v>
      </c>
      <c r="B117" s="360" t="s">
        <v>2069</v>
      </c>
      <c r="C117" s="361" t="s">
        <v>2070</v>
      </c>
      <c r="D117" s="362" t="s">
        <v>1248</v>
      </c>
      <c r="E117" s="369">
        <f t="shared" si="2"/>
        <v>0</v>
      </c>
      <c r="F117" s="369">
        <f>+VLOOKUP(B117,'[1]Alimentazione CE Ricavi'!$H$1:$M$270,6,FALSE)</f>
        <v>0</v>
      </c>
      <c r="G117" s="369"/>
      <c r="H117" s="369">
        <f t="shared" si="3"/>
        <v>0</v>
      </c>
      <c r="I117" s="369">
        <v>0</v>
      </c>
      <c r="J117" s="369"/>
    </row>
    <row r="118" spans="1:10" ht="24">
      <c r="A118" s="359">
        <v>7</v>
      </c>
      <c r="B118" s="360" t="s">
        <v>2071</v>
      </c>
      <c r="C118" s="361" t="s">
        <v>2072</v>
      </c>
      <c r="D118" s="362" t="s">
        <v>1248</v>
      </c>
      <c r="E118" s="369">
        <f t="shared" si="2"/>
        <v>0</v>
      </c>
      <c r="F118" s="369">
        <f>+VLOOKUP(B118,'[1]Alimentazione CE Ricavi'!$H$1:$M$270,6,FALSE)</f>
        <v>0</v>
      </c>
      <c r="G118" s="369"/>
      <c r="H118" s="369">
        <f t="shared" si="3"/>
        <v>0</v>
      </c>
      <c r="I118" s="369">
        <v>0</v>
      </c>
      <c r="J118" s="369"/>
    </row>
    <row r="119" spans="1:10" ht="25.5">
      <c r="A119" s="356" t="s">
        <v>1969</v>
      </c>
      <c r="B119" s="357" t="s">
        <v>218</v>
      </c>
      <c r="C119" s="356" t="s">
        <v>2073</v>
      </c>
      <c r="D119" s="358"/>
      <c r="E119" s="368"/>
      <c r="F119" s="368"/>
      <c r="G119" s="368"/>
      <c r="H119" s="368"/>
      <c r="I119" s="368"/>
      <c r="J119" s="368"/>
    </row>
    <row r="120" spans="1:10" ht="24">
      <c r="A120" s="359" t="s">
        <v>1971</v>
      </c>
      <c r="B120" s="360" t="s">
        <v>2074</v>
      </c>
      <c r="C120" s="361" t="s">
        <v>217</v>
      </c>
      <c r="D120" s="362"/>
      <c r="E120" s="369">
        <f t="shared" si="2"/>
        <v>0</v>
      </c>
      <c r="F120" s="369">
        <f>+VLOOKUP(B120,'[1]Alimentazione CE Ricavi'!$H$1:$M$270,6,FALSE)</f>
        <v>0</v>
      </c>
      <c r="G120" s="369"/>
      <c r="H120" s="369">
        <f t="shared" si="3"/>
        <v>0</v>
      </c>
      <c r="I120" s="369">
        <v>0</v>
      </c>
      <c r="J120" s="369"/>
    </row>
    <row r="121" spans="1:10" ht="38.25">
      <c r="A121" s="356" t="s">
        <v>1969</v>
      </c>
      <c r="B121" s="357" t="s">
        <v>219</v>
      </c>
      <c r="C121" s="356" t="s">
        <v>1292</v>
      </c>
      <c r="D121" s="358"/>
      <c r="E121" s="368"/>
      <c r="F121" s="368"/>
      <c r="G121" s="368"/>
      <c r="H121" s="368"/>
      <c r="I121" s="368"/>
      <c r="J121" s="368"/>
    </row>
    <row r="122" spans="1:10">
      <c r="A122" s="356" t="s">
        <v>1971</v>
      </c>
      <c r="B122" s="357" t="s">
        <v>220</v>
      </c>
      <c r="C122" s="356" t="s">
        <v>1294</v>
      </c>
      <c r="D122" s="358"/>
      <c r="E122" s="368"/>
      <c r="F122" s="368"/>
      <c r="G122" s="368"/>
      <c r="H122" s="368"/>
      <c r="I122" s="368"/>
      <c r="J122" s="368"/>
    </row>
    <row r="123" spans="1:10" ht="24">
      <c r="A123" s="359">
        <v>7</v>
      </c>
      <c r="B123" s="360" t="s">
        <v>2075</v>
      </c>
      <c r="C123" s="361" t="s">
        <v>221</v>
      </c>
      <c r="D123" s="362"/>
      <c r="E123" s="369">
        <f t="shared" si="2"/>
        <v>0</v>
      </c>
      <c r="F123" s="369">
        <f>+VLOOKUP(B123,'[1]Alimentazione CE Ricavi'!$H$1:$M$270,6,FALSE)</f>
        <v>0</v>
      </c>
      <c r="G123" s="369"/>
      <c r="H123" s="369">
        <f t="shared" si="3"/>
        <v>0</v>
      </c>
      <c r="I123" s="369">
        <v>0</v>
      </c>
      <c r="J123" s="369"/>
    </row>
    <row r="124" spans="1:10">
      <c r="A124" s="356" t="s">
        <v>1971</v>
      </c>
      <c r="B124" s="357" t="s">
        <v>223</v>
      </c>
      <c r="C124" s="356" t="s">
        <v>1295</v>
      </c>
      <c r="D124" s="358"/>
      <c r="E124" s="368"/>
      <c r="F124" s="368"/>
      <c r="G124" s="368"/>
      <c r="H124" s="368"/>
      <c r="I124" s="368"/>
      <c r="J124" s="368"/>
    </row>
    <row r="125" spans="1:10" ht="24">
      <c r="A125" s="359">
        <v>7</v>
      </c>
      <c r="B125" s="360" t="s">
        <v>2076</v>
      </c>
      <c r="C125" s="361" t="s">
        <v>224</v>
      </c>
      <c r="D125" s="362"/>
      <c r="E125" s="369">
        <f t="shared" si="2"/>
        <v>0</v>
      </c>
      <c r="F125" s="369">
        <f>+VLOOKUP(B125,'[1]Alimentazione CE Ricavi'!$H$1:$M$270,6,FALSE)</f>
        <v>0</v>
      </c>
      <c r="G125" s="369"/>
      <c r="H125" s="369">
        <f t="shared" si="3"/>
        <v>0</v>
      </c>
      <c r="I125" s="369">
        <v>0</v>
      </c>
      <c r="J125" s="369"/>
    </row>
    <row r="126" spans="1:10" ht="25.5">
      <c r="A126" s="356" t="s">
        <v>1971</v>
      </c>
      <c r="B126" s="357" t="s">
        <v>225</v>
      </c>
      <c r="C126" s="356" t="s">
        <v>1296</v>
      </c>
      <c r="D126" s="358"/>
      <c r="E126" s="368"/>
      <c r="F126" s="368"/>
      <c r="G126" s="368"/>
      <c r="H126" s="368"/>
      <c r="I126" s="368"/>
      <c r="J126" s="368"/>
    </row>
    <row r="127" spans="1:10" ht="24">
      <c r="A127" s="359" t="s">
        <v>1974</v>
      </c>
      <c r="B127" s="360" t="s">
        <v>2077</v>
      </c>
      <c r="C127" s="361" t="s">
        <v>2078</v>
      </c>
      <c r="D127" s="362"/>
      <c r="E127" s="369">
        <f t="shared" si="2"/>
        <v>0</v>
      </c>
      <c r="F127" s="369">
        <f>+VLOOKUP(B127,'[1]Alimentazione CE Ricavi'!$H$1:$M$270,6,FALSE)</f>
        <v>0</v>
      </c>
      <c r="G127" s="369"/>
      <c r="H127" s="369">
        <f t="shared" si="3"/>
        <v>0</v>
      </c>
      <c r="I127" s="369">
        <v>0</v>
      </c>
      <c r="J127" s="369"/>
    </row>
    <row r="128" spans="1:10" ht="25.5">
      <c r="A128" s="356" t="s">
        <v>1971</v>
      </c>
      <c r="B128" s="357" t="s">
        <v>226</v>
      </c>
      <c r="C128" s="356" t="s">
        <v>1298</v>
      </c>
      <c r="D128" s="358"/>
      <c r="E128" s="368"/>
      <c r="F128" s="368"/>
      <c r="G128" s="368"/>
      <c r="H128" s="368"/>
      <c r="I128" s="368"/>
      <c r="J128" s="368"/>
    </row>
    <row r="129" spans="1:10" ht="24">
      <c r="A129" s="359" t="s">
        <v>1974</v>
      </c>
      <c r="B129" s="360" t="s">
        <v>2079</v>
      </c>
      <c r="C129" s="361" t="s">
        <v>2080</v>
      </c>
      <c r="D129" s="362"/>
      <c r="E129" s="369">
        <f t="shared" si="2"/>
        <v>0</v>
      </c>
      <c r="F129" s="369">
        <f>+VLOOKUP(B129,'[1]Alimentazione CE Ricavi'!$H$1:$M$270,6,FALSE)</f>
        <v>0</v>
      </c>
      <c r="G129" s="369"/>
      <c r="H129" s="369">
        <f t="shared" si="3"/>
        <v>0</v>
      </c>
      <c r="I129" s="369">
        <v>0</v>
      </c>
      <c r="J129" s="369"/>
    </row>
    <row r="130" spans="1:10">
      <c r="A130" s="356" t="s">
        <v>1971</v>
      </c>
      <c r="B130" s="357" t="s">
        <v>227</v>
      </c>
      <c r="C130" s="356" t="s">
        <v>1299</v>
      </c>
      <c r="D130" s="358"/>
      <c r="E130" s="368"/>
      <c r="F130" s="368"/>
      <c r="G130" s="368"/>
      <c r="H130" s="368"/>
      <c r="I130" s="368"/>
      <c r="J130" s="368"/>
    </row>
    <row r="131" spans="1:10">
      <c r="A131" s="359" t="s">
        <v>1974</v>
      </c>
      <c r="B131" s="360" t="s">
        <v>2081</v>
      </c>
      <c r="C131" s="361" t="s">
        <v>2082</v>
      </c>
      <c r="D131" s="362"/>
      <c r="E131" s="369">
        <f t="shared" si="2"/>
        <v>0</v>
      </c>
      <c r="F131" s="369">
        <f>+VLOOKUP(B131,'[1]Alimentazione CE Ricavi'!$H$1:$M$270,6,FALSE)</f>
        <v>0</v>
      </c>
      <c r="G131" s="369"/>
      <c r="H131" s="369">
        <f t="shared" si="3"/>
        <v>0</v>
      </c>
      <c r="I131" s="369">
        <v>0</v>
      </c>
      <c r="J131" s="369"/>
    </row>
    <row r="132" spans="1:10" ht="25.5">
      <c r="A132" s="356" t="s">
        <v>1971</v>
      </c>
      <c r="B132" s="357" t="s">
        <v>229</v>
      </c>
      <c r="C132" s="356" t="s">
        <v>1300</v>
      </c>
      <c r="D132" s="358"/>
      <c r="E132" s="368"/>
      <c r="F132" s="368"/>
      <c r="G132" s="368"/>
      <c r="H132" s="368"/>
      <c r="I132" s="368"/>
      <c r="J132" s="368"/>
    </row>
    <row r="133" spans="1:10" ht="24">
      <c r="A133" s="359" t="s">
        <v>1974</v>
      </c>
      <c r="B133" s="360" t="s">
        <v>2083</v>
      </c>
      <c r="C133" s="361" t="s">
        <v>228</v>
      </c>
      <c r="D133" s="362"/>
      <c r="E133" s="369">
        <f t="shared" si="2"/>
        <v>0</v>
      </c>
      <c r="F133" s="369">
        <f>+VLOOKUP(B133,'[1]Alimentazione CE Ricavi'!$H$1:$M$270,6,FALSE)</f>
        <v>0</v>
      </c>
      <c r="G133" s="369"/>
      <c r="H133" s="369">
        <f t="shared" si="3"/>
        <v>0</v>
      </c>
      <c r="I133" s="369">
        <v>0</v>
      </c>
      <c r="J133" s="369"/>
    </row>
    <row r="134" spans="1:10" ht="25.5">
      <c r="A134" s="356" t="s">
        <v>1971</v>
      </c>
      <c r="B134" s="357" t="s">
        <v>231</v>
      </c>
      <c r="C134" s="356" t="s">
        <v>1301</v>
      </c>
      <c r="D134" s="358"/>
      <c r="E134" s="368"/>
      <c r="F134" s="368"/>
      <c r="G134" s="368"/>
      <c r="H134" s="368"/>
      <c r="I134" s="368"/>
      <c r="J134" s="368"/>
    </row>
    <row r="135" spans="1:10" ht="24">
      <c r="A135" s="359" t="s">
        <v>1974</v>
      </c>
      <c r="B135" s="360" t="s">
        <v>2084</v>
      </c>
      <c r="C135" s="361" t="s">
        <v>230</v>
      </c>
      <c r="D135" s="362"/>
      <c r="E135" s="369">
        <f t="shared" si="2"/>
        <v>0</v>
      </c>
      <c r="F135" s="369">
        <f>+VLOOKUP(B135,'[1]Alimentazione CE Ricavi'!$H$1:$M$270,6,FALSE)</f>
        <v>0</v>
      </c>
      <c r="G135" s="369"/>
      <c r="H135" s="369">
        <f t="shared" si="3"/>
        <v>0</v>
      </c>
      <c r="I135" s="369">
        <v>0</v>
      </c>
      <c r="J135" s="369"/>
    </row>
    <row r="136" spans="1:10">
      <c r="A136" s="356" t="s">
        <v>1971</v>
      </c>
      <c r="B136" s="357" t="s">
        <v>233</v>
      </c>
      <c r="C136" s="356" t="s">
        <v>1302</v>
      </c>
      <c r="D136" s="358"/>
      <c r="E136" s="368"/>
      <c r="F136" s="368"/>
      <c r="G136" s="368"/>
      <c r="H136" s="368"/>
      <c r="I136" s="368"/>
      <c r="J136" s="368"/>
    </row>
    <row r="137" spans="1:10">
      <c r="A137" s="359" t="s">
        <v>1974</v>
      </c>
      <c r="B137" s="360" t="s">
        <v>2085</v>
      </c>
      <c r="C137" s="361" t="s">
        <v>232</v>
      </c>
      <c r="D137" s="362"/>
      <c r="E137" s="369">
        <f t="shared" ref="E137:E198" si="4">+F137+G137</f>
        <v>0</v>
      </c>
      <c r="F137" s="369">
        <f>+VLOOKUP(B137,'[1]Alimentazione CE Ricavi'!$H$1:$M$270,6,FALSE)</f>
        <v>0</v>
      </c>
      <c r="G137" s="369"/>
      <c r="H137" s="369">
        <f t="shared" ref="H137:H198" si="5">+I137+J137</f>
        <v>0</v>
      </c>
      <c r="I137" s="369">
        <v>0</v>
      </c>
      <c r="J137" s="369"/>
    </row>
    <row r="138" spans="1:10" ht="25.5">
      <c r="A138" s="356" t="s">
        <v>1971</v>
      </c>
      <c r="B138" s="357" t="s">
        <v>235</v>
      </c>
      <c r="C138" s="356" t="s">
        <v>1303</v>
      </c>
      <c r="D138" s="358"/>
      <c r="E138" s="368"/>
      <c r="F138" s="368"/>
      <c r="G138" s="368"/>
      <c r="H138" s="368"/>
      <c r="I138" s="368"/>
      <c r="J138" s="368"/>
    </row>
    <row r="139" spans="1:10" ht="24">
      <c r="A139" s="359" t="s">
        <v>1974</v>
      </c>
      <c r="B139" s="360" t="s">
        <v>2086</v>
      </c>
      <c r="C139" s="361" t="s">
        <v>234</v>
      </c>
      <c r="D139" s="362"/>
      <c r="E139" s="369">
        <f t="shared" si="4"/>
        <v>0</v>
      </c>
      <c r="F139" s="369">
        <f>+VLOOKUP(B139,'[1]Alimentazione CE Ricavi'!$H$1:$M$270,6,FALSE)</f>
        <v>0</v>
      </c>
      <c r="G139" s="369"/>
      <c r="H139" s="369">
        <f t="shared" si="5"/>
        <v>0</v>
      </c>
      <c r="I139" s="369">
        <v>0</v>
      </c>
      <c r="J139" s="369"/>
    </row>
    <row r="140" spans="1:10" ht="25.5">
      <c r="A140" s="356" t="s">
        <v>1971</v>
      </c>
      <c r="B140" s="357" t="s">
        <v>237</v>
      </c>
      <c r="C140" s="356" t="s">
        <v>1304</v>
      </c>
      <c r="D140" s="358"/>
      <c r="E140" s="368"/>
      <c r="F140" s="368"/>
      <c r="G140" s="368"/>
      <c r="H140" s="368"/>
      <c r="I140" s="368"/>
      <c r="J140" s="368"/>
    </row>
    <row r="141" spans="1:10" ht="24">
      <c r="A141" s="359" t="s">
        <v>1974</v>
      </c>
      <c r="B141" s="360" t="s">
        <v>2087</v>
      </c>
      <c r="C141" s="361" t="s">
        <v>236</v>
      </c>
      <c r="D141" s="362"/>
      <c r="E141" s="369">
        <f t="shared" si="4"/>
        <v>0</v>
      </c>
      <c r="F141" s="369">
        <f>+VLOOKUP(B141,'[1]Alimentazione CE Ricavi'!$H$1:$M$270,6,FALSE)</f>
        <v>0</v>
      </c>
      <c r="G141" s="369"/>
      <c r="H141" s="369">
        <f t="shared" si="5"/>
        <v>0</v>
      </c>
      <c r="I141" s="369">
        <v>0</v>
      </c>
      <c r="J141" s="369"/>
    </row>
    <row r="142" spans="1:10" ht="25.5">
      <c r="A142" s="356" t="s">
        <v>1971</v>
      </c>
      <c r="B142" s="357" t="s">
        <v>239</v>
      </c>
      <c r="C142" s="356" t="s">
        <v>1305</v>
      </c>
      <c r="D142" s="358"/>
      <c r="E142" s="368"/>
      <c r="F142" s="368"/>
      <c r="G142" s="368"/>
      <c r="H142" s="368"/>
      <c r="I142" s="368"/>
      <c r="J142" s="368"/>
    </row>
    <row r="143" spans="1:10" ht="24">
      <c r="A143" s="359" t="s">
        <v>1974</v>
      </c>
      <c r="B143" s="360" t="s">
        <v>2088</v>
      </c>
      <c r="C143" s="361" t="s">
        <v>238</v>
      </c>
      <c r="D143" s="362"/>
      <c r="E143" s="369">
        <f t="shared" si="4"/>
        <v>0</v>
      </c>
      <c r="F143" s="369">
        <f>+VLOOKUP(B143,'[1]Alimentazione CE Ricavi'!$H$1:$M$270,6,FALSE)</f>
        <v>0</v>
      </c>
      <c r="G143" s="369"/>
      <c r="H143" s="369">
        <f t="shared" si="5"/>
        <v>0</v>
      </c>
      <c r="I143" s="369">
        <v>0</v>
      </c>
      <c r="J143" s="369"/>
    </row>
    <row r="144" spans="1:10" ht="25.5">
      <c r="A144" s="356" t="s">
        <v>1971</v>
      </c>
      <c r="B144" s="357" t="s">
        <v>241</v>
      </c>
      <c r="C144" s="356" t="s">
        <v>1306</v>
      </c>
      <c r="D144" s="358"/>
      <c r="E144" s="368"/>
      <c r="F144" s="368"/>
      <c r="G144" s="368"/>
      <c r="H144" s="368"/>
      <c r="I144" s="368"/>
      <c r="J144" s="368"/>
    </row>
    <row r="145" spans="1:10" ht="24">
      <c r="A145" s="359" t="s">
        <v>1974</v>
      </c>
      <c r="B145" s="360" t="s">
        <v>2089</v>
      </c>
      <c r="C145" s="361" t="s">
        <v>240</v>
      </c>
      <c r="D145" s="362"/>
      <c r="E145" s="369">
        <f t="shared" si="4"/>
        <v>0</v>
      </c>
      <c r="F145" s="369">
        <f>+VLOOKUP(B145,'[1]Alimentazione CE Ricavi'!$H$1:$M$270,6,FALSE)</f>
        <v>0</v>
      </c>
      <c r="G145" s="369"/>
      <c r="H145" s="369">
        <f t="shared" si="5"/>
        <v>0</v>
      </c>
      <c r="I145" s="369">
        <v>0</v>
      </c>
      <c r="J145" s="369"/>
    </row>
    <row r="146" spans="1:10" ht="25.5">
      <c r="A146" s="356" t="s">
        <v>1971</v>
      </c>
      <c r="B146" s="357" t="s">
        <v>242</v>
      </c>
      <c r="C146" s="356" t="s">
        <v>1307</v>
      </c>
      <c r="D146" s="358"/>
      <c r="E146" s="368"/>
      <c r="F146" s="368"/>
      <c r="G146" s="368"/>
      <c r="H146" s="368"/>
      <c r="I146" s="368"/>
      <c r="J146" s="368"/>
    </row>
    <row r="147" spans="1:10">
      <c r="A147" s="359" t="s">
        <v>2090</v>
      </c>
      <c r="B147" s="360" t="s">
        <v>2091</v>
      </c>
      <c r="C147" s="361" t="s">
        <v>243</v>
      </c>
      <c r="D147" s="362"/>
      <c r="E147" s="369">
        <f t="shared" si="4"/>
        <v>0</v>
      </c>
      <c r="F147" s="369">
        <f>+VLOOKUP(B147,'[1]Alimentazione CE Ricavi'!$H$1:$M$270,6,FALSE)</f>
        <v>0</v>
      </c>
      <c r="G147" s="369"/>
      <c r="H147" s="369">
        <f t="shared" si="5"/>
        <v>0</v>
      </c>
      <c r="I147" s="369">
        <v>0</v>
      </c>
      <c r="J147" s="369"/>
    </row>
    <row r="148" spans="1:10" ht="38.25">
      <c r="A148" s="356" t="s">
        <v>1971</v>
      </c>
      <c r="B148" s="357" t="s">
        <v>245</v>
      </c>
      <c r="C148" s="356" t="s">
        <v>1308</v>
      </c>
      <c r="D148" s="358"/>
      <c r="E148" s="368"/>
      <c r="F148" s="368"/>
      <c r="G148" s="368"/>
      <c r="H148" s="368"/>
      <c r="I148" s="368"/>
      <c r="J148" s="368"/>
    </row>
    <row r="149" spans="1:10" ht="24">
      <c r="A149" s="359" t="s">
        <v>2090</v>
      </c>
      <c r="B149" s="360" t="s">
        <v>2092</v>
      </c>
      <c r="C149" s="361" t="s">
        <v>244</v>
      </c>
      <c r="D149" s="362"/>
      <c r="E149" s="369">
        <f t="shared" si="4"/>
        <v>0</v>
      </c>
      <c r="F149" s="369"/>
      <c r="G149" s="369"/>
      <c r="H149" s="369">
        <f t="shared" si="5"/>
        <v>0</v>
      </c>
      <c r="I149" s="369"/>
      <c r="J149" s="369"/>
    </row>
    <row r="150" spans="1:10" ht="38.25">
      <c r="A150" s="356" t="s">
        <v>1971</v>
      </c>
      <c r="B150" s="357" t="s">
        <v>246</v>
      </c>
      <c r="C150" s="356" t="s">
        <v>1309</v>
      </c>
      <c r="D150" s="358"/>
      <c r="E150" s="368"/>
      <c r="F150" s="368"/>
      <c r="G150" s="368"/>
      <c r="H150" s="368"/>
      <c r="I150" s="368"/>
      <c r="J150" s="368"/>
    </row>
    <row r="151" spans="1:10" ht="25.5">
      <c r="A151" s="356" t="s">
        <v>1974</v>
      </c>
      <c r="B151" s="357" t="s">
        <v>248</v>
      </c>
      <c r="C151" s="356" t="s">
        <v>1310</v>
      </c>
      <c r="D151" s="358"/>
      <c r="E151" s="368"/>
      <c r="F151" s="368"/>
      <c r="G151" s="368"/>
      <c r="H151" s="368"/>
      <c r="I151" s="368"/>
      <c r="J151" s="368"/>
    </row>
    <row r="152" spans="1:10" ht="24">
      <c r="A152" s="359" t="s">
        <v>2090</v>
      </c>
      <c r="B152" s="360" t="s">
        <v>2093</v>
      </c>
      <c r="C152" s="361" t="s">
        <v>247</v>
      </c>
      <c r="D152" s="362"/>
      <c r="E152" s="369">
        <f t="shared" si="4"/>
        <v>0</v>
      </c>
      <c r="F152" s="369">
        <f>+VLOOKUP(B152,'[1]Alimentazione CE Ricavi'!$H$1:$M$270,6,FALSE)</f>
        <v>0</v>
      </c>
      <c r="G152" s="369"/>
      <c r="H152" s="369">
        <f t="shared" si="5"/>
        <v>0</v>
      </c>
      <c r="I152" s="369">
        <v>0</v>
      </c>
      <c r="J152" s="369"/>
    </row>
    <row r="153" spans="1:10" ht="38.25">
      <c r="A153" s="356" t="s">
        <v>1974</v>
      </c>
      <c r="B153" s="357" t="s">
        <v>250</v>
      </c>
      <c r="C153" s="356" t="s">
        <v>1311</v>
      </c>
      <c r="D153" s="358"/>
      <c r="E153" s="368"/>
      <c r="F153" s="368"/>
      <c r="G153" s="368"/>
      <c r="H153" s="368"/>
      <c r="I153" s="368"/>
      <c r="J153" s="368"/>
    </row>
    <row r="154" spans="1:10">
      <c r="A154" s="359">
        <v>8</v>
      </c>
      <c r="B154" s="360" t="s">
        <v>2094</v>
      </c>
      <c r="C154" s="361" t="s">
        <v>2095</v>
      </c>
      <c r="D154" s="362"/>
      <c r="E154" s="369">
        <f t="shared" si="4"/>
        <v>0</v>
      </c>
      <c r="F154" s="369">
        <f>+VLOOKUP(B154,'[1]Alimentazione CE Ricavi'!$H$1:$M$270,6,FALSE)</f>
        <v>0</v>
      </c>
      <c r="G154" s="369"/>
      <c r="H154" s="369">
        <f t="shared" si="5"/>
        <v>0</v>
      </c>
      <c r="I154" s="369">
        <v>0</v>
      </c>
      <c r="J154" s="369"/>
    </row>
    <row r="155" spans="1:10" ht="24">
      <c r="A155" s="359">
        <v>8</v>
      </c>
      <c r="B155" s="360" t="s">
        <v>2096</v>
      </c>
      <c r="C155" s="361" t="s">
        <v>2097</v>
      </c>
      <c r="D155" s="362"/>
      <c r="E155" s="369">
        <f t="shared" si="4"/>
        <v>0</v>
      </c>
      <c r="F155" s="369">
        <f>+VLOOKUP(B155,'[1]Alimentazione CE Ricavi'!$H$1:$M$270,6,FALSE)</f>
        <v>0</v>
      </c>
      <c r="G155" s="369"/>
      <c r="H155" s="369">
        <f t="shared" si="5"/>
        <v>0</v>
      </c>
      <c r="I155" s="369">
        <v>0</v>
      </c>
      <c r="J155" s="369"/>
    </row>
    <row r="156" spans="1:10" ht="24">
      <c r="A156" s="359">
        <v>8</v>
      </c>
      <c r="B156" s="363" t="s">
        <v>2098</v>
      </c>
      <c r="C156" s="361" t="s">
        <v>2099</v>
      </c>
      <c r="D156" s="362"/>
      <c r="E156" s="369">
        <f t="shared" si="4"/>
        <v>0</v>
      </c>
      <c r="F156" s="369">
        <f>+VLOOKUP(B156,'[1]Alimentazione CE Ricavi'!$H$1:$M$270,6,FALSE)</f>
        <v>0</v>
      </c>
      <c r="G156" s="369"/>
      <c r="H156" s="369">
        <f t="shared" si="5"/>
        <v>0</v>
      </c>
      <c r="I156" s="369">
        <v>0</v>
      </c>
      <c r="J156" s="369"/>
    </row>
    <row r="157" spans="1:10" ht="24">
      <c r="A157" s="359">
        <v>8</v>
      </c>
      <c r="B157" s="360" t="s">
        <v>2100</v>
      </c>
      <c r="C157" s="361" t="s">
        <v>249</v>
      </c>
      <c r="D157" s="362"/>
      <c r="E157" s="369">
        <f t="shared" si="4"/>
        <v>0</v>
      </c>
      <c r="F157" s="369">
        <f>+VLOOKUP(B157,'[1]Alimentazione CE Ricavi'!$H$1:$M$270,6,FALSE)</f>
        <v>0</v>
      </c>
      <c r="G157" s="369"/>
      <c r="H157" s="369">
        <f t="shared" si="5"/>
        <v>0</v>
      </c>
      <c r="I157" s="369">
        <v>0</v>
      </c>
      <c r="J157" s="369"/>
    </row>
    <row r="158" spans="1:10" ht="25.5">
      <c r="A158" s="356" t="s">
        <v>1971</v>
      </c>
      <c r="B158" s="357" t="s">
        <v>252</v>
      </c>
      <c r="C158" s="356" t="s">
        <v>1312</v>
      </c>
      <c r="D158" s="358"/>
      <c r="E158" s="368"/>
      <c r="F158" s="368"/>
      <c r="G158" s="368"/>
      <c r="H158" s="368"/>
      <c r="I158" s="368"/>
      <c r="J158" s="368"/>
    </row>
    <row r="159" spans="1:10" ht="24">
      <c r="A159" s="359" t="s">
        <v>1974</v>
      </c>
      <c r="B159" s="360" t="s">
        <v>2101</v>
      </c>
      <c r="C159" s="361" t="s">
        <v>251</v>
      </c>
      <c r="D159" s="362"/>
      <c r="E159" s="369">
        <f t="shared" si="4"/>
        <v>0</v>
      </c>
      <c r="F159" s="369">
        <f>+VLOOKUP(B159,'[1]Alimentazione CE Ricavi'!$H$1:$M$270,6,FALSE)</f>
        <v>0</v>
      </c>
      <c r="G159" s="369"/>
      <c r="H159" s="369">
        <f t="shared" si="5"/>
        <v>0</v>
      </c>
      <c r="I159" s="369">
        <v>0</v>
      </c>
      <c r="J159" s="369"/>
    </row>
    <row r="160" spans="1:10" ht="38.25">
      <c r="A160" s="356" t="s">
        <v>1971</v>
      </c>
      <c r="B160" s="357" t="s">
        <v>254</v>
      </c>
      <c r="C160" s="356" t="s">
        <v>1313</v>
      </c>
      <c r="D160" s="358"/>
      <c r="E160" s="368"/>
      <c r="F160" s="368"/>
      <c r="G160" s="368"/>
      <c r="H160" s="368"/>
      <c r="I160" s="368"/>
      <c r="J160" s="368"/>
    </row>
    <row r="161" spans="1:10" ht="24">
      <c r="A161" s="359" t="s">
        <v>1974</v>
      </c>
      <c r="B161" s="360" t="s">
        <v>2102</v>
      </c>
      <c r="C161" s="361" t="s">
        <v>253</v>
      </c>
      <c r="D161" s="362" t="s">
        <v>1248</v>
      </c>
      <c r="E161" s="369">
        <f t="shared" si="4"/>
        <v>0</v>
      </c>
      <c r="F161" s="369"/>
      <c r="G161" s="369"/>
      <c r="H161" s="369">
        <f t="shared" si="5"/>
        <v>0</v>
      </c>
      <c r="I161" s="369"/>
      <c r="J161" s="369"/>
    </row>
    <row r="162" spans="1:10" ht="38.25">
      <c r="A162" s="356" t="s">
        <v>1971</v>
      </c>
      <c r="B162" s="357" t="s">
        <v>256</v>
      </c>
      <c r="C162" s="356" t="s">
        <v>1314</v>
      </c>
      <c r="D162" s="358"/>
      <c r="E162" s="368"/>
      <c r="F162" s="368"/>
      <c r="G162" s="368"/>
      <c r="H162" s="368"/>
      <c r="I162" s="368"/>
      <c r="J162" s="368"/>
    </row>
    <row r="163" spans="1:10" ht="36">
      <c r="A163" s="359" t="s">
        <v>1974</v>
      </c>
      <c r="B163" s="360" t="s">
        <v>2103</v>
      </c>
      <c r="C163" s="361" t="s">
        <v>255</v>
      </c>
      <c r="D163" s="362"/>
      <c r="E163" s="369">
        <f t="shared" si="4"/>
        <v>0</v>
      </c>
      <c r="F163" s="369"/>
      <c r="G163" s="369"/>
      <c r="H163" s="369">
        <f t="shared" si="5"/>
        <v>0</v>
      </c>
      <c r="I163" s="369"/>
      <c r="J163" s="369"/>
    </row>
    <row r="164" spans="1:10" ht="38.25">
      <c r="A164" s="356" t="s">
        <v>1967</v>
      </c>
      <c r="B164" s="357" t="s">
        <v>257</v>
      </c>
      <c r="C164" s="356" t="s">
        <v>2104</v>
      </c>
      <c r="D164" s="358"/>
      <c r="E164" s="368"/>
      <c r="F164" s="368"/>
      <c r="G164" s="368"/>
      <c r="H164" s="368"/>
      <c r="I164" s="368"/>
      <c r="J164" s="368"/>
    </row>
    <row r="165" spans="1:10" ht="25.5">
      <c r="A165" s="356" t="s">
        <v>1969</v>
      </c>
      <c r="B165" s="357" t="s">
        <v>259</v>
      </c>
      <c r="C165" s="356" t="s">
        <v>2105</v>
      </c>
      <c r="D165" s="358"/>
      <c r="E165" s="368"/>
      <c r="F165" s="368"/>
      <c r="G165" s="368"/>
      <c r="H165" s="368"/>
      <c r="I165" s="368"/>
      <c r="J165" s="368"/>
    </row>
    <row r="166" spans="1:10" ht="24">
      <c r="A166" s="359" t="s">
        <v>1971</v>
      </c>
      <c r="B166" s="360" t="s">
        <v>2106</v>
      </c>
      <c r="C166" s="361" t="s">
        <v>258</v>
      </c>
      <c r="D166" s="362"/>
      <c r="E166" s="369">
        <f t="shared" si="4"/>
        <v>0</v>
      </c>
      <c r="F166" s="369">
        <f>+VLOOKUP(B166,'[1]Alimentazione CE Ricavi'!$H$1:$M$270,6,FALSE)</f>
        <v>0</v>
      </c>
      <c r="G166" s="369"/>
      <c r="H166" s="369">
        <f t="shared" si="5"/>
        <v>0</v>
      </c>
      <c r="I166" s="369">
        <v>0</v>
      </c>
      <c r="J166" s="369"/>
    </row>
    <row r="167" spans="1:10" ht="25.5">
      <c r="A167" s="356" t="s">
        <v>1969</v>
      </c>
      <c r="B167" s="357" t="s">
        <v>261</v>
      </c>
      <c r="C167" s="356" t="s">
        <v>2107</v>
      </c>
      <c r="D167" s="358"/>
      <c r="E167" s="368"/>
      <c r="F167" s="368"/>
      <c r="G167" s="368"/>
      <c r="H167" s="368"/>
      <c r="I167" s="368"/>
      <c r="J167" s="368"/>
    </row>
    <row r="168" spans="1:10" ht="24">
      <c r="A168" s="359" t="s">
        <v>1971</v>
      </c>
      <c r="B168" s="360" t="s">
        <v>2108</v>
      </c>
      <c r="C168" s="361" t="s">
        <v>260</v>
      </c>
      <c r="D168" s="362"/>
      <c r="E168" s="369">
        <f t="shared" si="4"/>
        <v>0</v>
      </c>
      <c r="F168" s="369">
        <f>+VLOOKUP(B168,'[1]Alimentazione CE Ricavi'!$H$1:$M$270,6,FALSE)</f>
        <v>0</v>
      </c>
      <c r="G168" s="369"/>
      <c r="H168" s="369">
        <f t="shared" si="5"/>
        <v>0</v>
      </c>
      <c r="I168" s="369">
        <v>0</v>
      </c>
      <c r="J168" s="369"/>
    </row>
    <row r="169" spans="1:10" ht="38.25">
      <c r="A169" s="356" t="s">
        <v>1969</v>
      </c>
      <c r="B169" s="357" t="s">
        <v>262</v>
      </c>
      <c r="C169" s="356" t="s">
        <v>2109</v>
      </c>
      <c r="D169" s="358"/>
      <c r="E169" s="368"/>
      <c r="F169" s="368"/>
      <c r="G169" s="368"/>
      <c r="H169" s="368"/>
      <c r="I169" s="368"/>
      <c r="J169" s="368"/>
    </row>
    <row r="170" spans="1:10" ht="24">
      <c r="A170" s="359" t="s">
        <v>1971</v>
      </c>
      <c r="B170" s="360" t="s">
        <v>2110</v>
      </c>
      <c r="C170" s="361" t="s">
        <v>2111</v>
      </c>
      <c r="D170" s="362"/>
      <c r="E170" s="369">
        <f t="shared" si="4"/>
        <v>0</v>
      </c>
      <c r="F170" s="369">
        <f>+VLOOKUP(B170,'[1]Alimentazione CE Ricavi'!$H$1:$M$270,6,FALSE)</f>
        <v>0</v>
      </c>
      <c r="G170" s="369"/>
      <c r="H170" s="369">
        <f t="shared" si="5"/>
        <v>0</v>
      </c>
      <c r="I170" s="369">
        <v>0</v>
      </c>
      <c r="J170" s="369"/>
    </row>
    <row r="171" spans="1:10" ht="25.5">
      <c r="A171" s="356" t="s">
        <v>1969</v>
      </c>
      <c r="B171" s="357" t="s">
        <v>264</v>
      </c>
      <c r="C171" s="356" t="s">
        <v>2112</v>
      </c>
      <c r="D171" s="358"/>
      <c r="E171" s="368"/>
      <c r="F171" s="368"/>
      <c r="G171" s="368"/>
      <c r="H171" s="368"/>
      <c r="I171" s="368"/>
      <c r="J171" s="368"/>
    </row>
    <row r="172" spans="1:10" ht="24">
      <c r="A172" s="359" t="s">
        <v>1971</v>
      </c>
      <c r="B172" s="360" t="s">
        <v>2113</v>
      </c>
      <c r="C172" s="361" t="s">
        <v>263</v>
      </c>
      <c r="D172" s="362"/>
      <c r="E172" s="369">
        <f t="shared" si="4"/>
        <v>0</v>
      </c>
      <c r="F172" s="369">
        <f>+VLOOKUP(B172,'[1]Alimentazione CE Ricavi'!$H$1:$M$270,6,FALSE)</f>
        <v>0</v>
      </c>
      <c r="G172" s="369"/>
      <c r="H172" s="369">
        <f t="shared" si="5"/>
        <v>0</v>
      </c>
      <c r="I172" s="369">
        <v>0</v>
      </c>
      <c r="J172" s="369"/>
    </row>
    <row r="173" spans="1:10" ht="38.25">
      <c r="A173" s="356" t="s">
        <v>1969</v>
      </c>
      <c r="B173" s="357" t="s">
        <v>266</v>
      </c>
      <c r="C173" s="356" t="s">
        <v>1320</v>
      </c>
      <c r="D173" s="358"/>
      <c r="E173" s="368"/>
      <c r="F173" s="368"/>
      <c r="G173" s="368"/>
      <c r="H173" s="368"/>
      <c r="I173" s="368"/>
      <c r="J173" s="368"/>
    </row>
    <row r="174" spans="1:10" ht="36">
      <c r="A174" s="359" t="s">
        <v>1971</v>
      </c>
      <c r="B174" s="360" t="s">
        <v>2114</v>
      </c>
      <c r="C174" s="361" t="s">
        <v>265</v>
      </c>
      <c r="D174" s="362"/>
      <c r="E174" s="369">
        <f t="shared" si="4"/>
        <v>0</v>
      </c>
      <c r="F174" s="369">
        <f>+VLOOKUP(B174,'[1]Alimentazione CE Ricavi'!$H$1:$M$270,6,FALSE)</f>
        <v>0</v>
      </c>
      <c r="G174" s="369"/>
      <c r="H174" s="369">
        <f t="shared" si="5"/>
        <v>0</v>
      </c>
      <c r="I174" s="369">
        <v>0</v>
      </c>
      <c r="J174" s="369"/>
    </row>
    <row r="175" spans="1:10" ht="25.5">
      <c r="A175" s="356" t="s">
        <v>1967</v>
      </c>
      <c r="B175" s="357" t="s">
        <v>267</v>
      </c>
      <c r="C175" s="356" t="s">
        <v>2115</v>
      </c>
      <c r="D175" s="358"/>
      <c r="E175" s="368"/>
      <c r="F175" s="368"/>
      <c r="G175" s="368"/>
      <c r="H175" s="368"/>
      <c r="I175" s="368"/>
      <c r="J175" s="368"/>
    </row>
    <row r="176" spans="1:10">
      <c r="A176" s="364">
        <v>5</v>
      </c>
      <c r="B176" s="365" t="s">
        <v>2116</v>
      </c>
      <c r="C176" s="366" t="s">
        <v>268</v>
      </c>
      <c r="D176" s="367"/>
      <c r="E176" s="370"/>
      <c r="F176" s="370"/>
      <c r="G176" s="370"/>
      <c r="H176" s="370"/>
      <c r="I176" s="370"/>
      <c r="J176" s="370"/>
    </row>
    <row r="177" spans="1:10">
      <c r="A177" s="359" t="s">
        <v>1971</v>
      </c>
      <c r="B177" s="360" t="s">
        <v>2117</v>
      </c>
      <c r="C177" s="361" t="s">
        <v>199</v>
      </c>
      <c r="D177" s="362"/>
      <c r="E177" s="369">
        <f t="shared" si="4"/>
        <v>0</v>
      </c>
      <c r="F177" s="369">
        <f>+VLOOKUP(B177,'[1]Alimentazione CE Ricavi'!$H$1:$M$270,6,FALSE)</f>
        <v>0</v>
      </c>
      <c r="G177" s="369"/>
      <c r="H177" s="369">
        <f t="shared" si="5"/>
        <v>0</v>
      </c>
      <c r="I177" s="369">
        <v>0</v>
      </c>
      <c r="J177" s="369"/>
    </row>
    <row r="178" spans="1:10">
      <c r="A178" s="359" t="s">
        <v>1971</v>
      </c>
      <c r="B178" s="360" t="s">
        <v>2118</v>
      </c>
      <c r="C178" s="361" t="s">
        <v>269</v>
      </c>
      <c r="D178" s="362"/>
      <c r="E178" s="369">
        <f t="shared" si="4"/>
        <v>0</v>
      </c>
      <c r="F178" s="369">
        <f>+VLOOKUP(B178,'[1]Alimentazione CE Ricavi'!$H$1:$M$270,6,FALSE)</f>
        <v>0</v>
      </c>
      <c r="G178" s="369"/>
      <c r="H178" s="369">
        <f t="shared" si="5"/>
        <v>0</v>
      </c>
      <c r="I178" s="369">
        <v>0</v>
      </c>
      <c r="J178" s="369"/>
    </row>
    <row r="179" spans="1:10">
      <c r="A179" s="359" t="s">
        <v>1971</v>
      </c>
      <c r="B179" s="360" t="s">
        <v>2119</v>
      </c>
      <c r="C179" s="361" t="s">
        <v>270</v>
      </c>
      <c r="D179" s="362"/>
      <c r="E179" s="369">
        <f t="shared" si="4"/>
        <v>0</v>
      </c>
      <c r="F179" s="369">
        <f>+VLOOKUP(B179,'[1]Alimentazione CE Ricavi'!$H$1:$M$270,6,FALSE)</f>
        <v>0</v>
      </c>
      <c r="G179" s="369"/>
      <c r="H179" s="369">
        <f t="shared" si="5"/>
        <v>0</v>
      </c>
      <c r="I179" s="369">
        <v>0</v>
      </c>
      <c r="J179" s="369"/>
    </row>
    <row r="180" spans="1:10">
      <c r="A180" s="359" t="s">
        <v>1971</v>
      </c>
      <c r="B180" s="360" t="s">
        <v>2120</v>
      </c>
      <c r="C180" s="361" t="s">
        <v>222</v>
      </c>
      <c r="D180" s="362"/>
      <c r="E180" s="369">
        <f t="shared" si="4"/>
        <v>0</v>
      </c>
      <c r="F180" s="369">
        <f>+VLOOKUP(B180,'[1]Alimentazione CE Ricavi'!$H$1:$M$270,6,FALSE)</f>
        <v>0</v>
      </c>
      <c r="G180" s="369"/>
      <c r="H180" s="369">
        <f t="shared" si="5"/>
        <v>0</v>
      </c>
      <c r="I180" s="369">
        <v>0</v>
      </c>
      <c r="J180" s="369"/>
    </row>
    <row r="181" spans="1:10">
      <c r="A181" s="359" t="s">
        <v>1971</v>
      </c>
      <c r="B181" s="360" t="s">
        <v>2121</v>
      </c>
      <c r="C181" s="361" t="s">
        <v>271</v>
      </c>
      <c r="D181" s="362"/>
      <c r="E181" s="369">
        <f t="shared" si="4"/>
        <v>0</v>
      </c>
      <c r="F181" s="369">
        <f>+VLOOKUP(B181,'[1]Alimentazione CE Ricavi'!$H$1:$M$270,6,FALSE)</f>
        <v>0</v>
      </c>
      <c r="G181" s="369"/>
      <c r="H181" s="369">
        <f t="shared" si="5"/>
        <v>0</v>
      </c>
      <c r="I181" s="369">
        <v>0</v>
      </c>
      <c r="J181" s="369"/>
    </row>
    <row r="182" spans="1:10">
      <c r="A182" s="359" t="s">
        <v>1971</v>
      </c>
      <c r="B182" s="360" t="s">
        <v>2122</v>
      </c>
      <c r="C182" s="361" t="s">
        <v>272</v>
      </c>
      <c r="D182" s="362"/>
      <c r="E182" s="369">
        <f t="shared" si="4"/>
        <v>0</v>
      </c>
      <c r="F182" s="369">
        <f>+VLOOKUP(B182,'[1]Alimentazione CE Ricavi'!$H$1:$M$270,6,FALSE)</f>
        <v>0</v>
      </c>
      <c r="G182" s="369"/>
      <c r="H182" s="369">
        <f t="shared" si="5"/>
        <v>0</v>
      </c>
      <c r="I182" s="369">
        <v>0</v>
      </c>
      <c r="J182" s="369"/>
    </row>
    <row r="183" spans="1:10">
      <c r="A183" s="359" t="s">
        <v>1971</v>
      </c>
      <c r="B183" s="360" t="s">
        <v>2123</v>
      </c>
      <c r="C183" s="361" t="s">
        <v>273</v>
      </c>
      <c r="D183" s="362"/>
      <c r="E183" s="369">
        <f t="shared" si="4"/>
        <v>0</v>
      </c>
      <c r="F183" s="369">
        <f>+VLOOKUP(B183,'[1]Alimentazione CE Ricavi'!$H$1:$M$270,6,FALSE)</f>
        <v>0</v>
      </c>
      <c r="G183" s="369"/>
      <c r="H183" s="369">
        <f t="shared" si="5"/>
        <v>0</v>
      </c>
      <c r="I183" s="369">
        <v>0</v>
      </c>
      <c r="J183" s="369"/>
    </row>
    <row r="184" spans="1:10">
      <c r="A184" s="364">
        <v>5</v>
      </c>
      <c r="B184" s="365" t="s">
        <v>2124</v>
      </c>
      <c r="C184" s="366" t="s">
        <v>274</v>
      </c>
      <c r="D184" s="367"/>
      <c r="E184" s="370"/>
      <c r="F184" s="370"/>
      <c r="G184" s="370"/>
      <c r="H184" s="370"/>
      <c r="I184" s="370"/>
      <c r="J184" s="370"/>
    </row>
    <row r="185" spans="1:10">
      <c r="A185" s="359">
        <v>6</v>
      </c>
      <c r="B185" s="360" t="s">
        <v>2125</v>
      </c>
      <c r="C185" s="361" t="s">
        <v>275</v>
      </c>
      <c r="D185" s="362"/>
      <c r="E185" s="369">
        <f t="shared" si="4"/>
        <v>0</v>
      </c>
      <c r="F185" s="369">
        <f>+VLOOKUP(B185,'[1]Alimentazione CE Ricavi'!$H$1:$M$270,6,FALSE)</f>
        <v>0</v>
      </c>
      <c r="G185" s="369"/>
      <c r="H185" s="369">
        <f t="shared" si="5"/>
        <v>0</v>
      </c>
      <c r="I185" s="369">
        <v>0</v>
      </c>
      <c r="J185" s="369"/>
    </row>
    <row r="186" spans="1:10">
      <c r="A186" s="359">
        <v>6</v>
      </c>
      <c r="B186" s="360" t="s">
        <v>2126</v>
      </c>
      <c r="C186" s="361" t="s">
        <v>276</v>
      </c>
      <c r="D186" s="362"/>
      <c r="E186" s="369">
        <f t="shared" si="4"/>
        <v>0</v>
      </c>
      <c r="F186" s="369">
        <f>+VLOOKUP(B186,'[1]Alimentazione CE Ricavi'!$H$1:$M$270,6,FALSE)</f>
        <v>0</v>
      </c>
      <c r="G186" s="369"/>
      <c r="H186" s="369">
        <f t="shared" si="5"/>
        <v>0</v>
      </c>
      <c r="I186" s="369">
        <v>0</v>
      </c>
      <c r="J186" s="369"/>
    </row>
    <row r="187" spans="1:10">
      <c r="A187" s="359">
        <v>6</v>
      </c>
      <c r="B187" s="360" t="s">
        <v>2127</v>
      </c>
      <c r="C187" s="361" t="s">
        <v>277</v>
      </c>
      <c r="D187" s="362"/>
      <c r="E187" s="369">
        <f t="shared" si="4"/>
        <v>0</v>
      </c>
      <c r="F187" s="369">
        <f>+VLOOKUP(B187,'[1]Alimentazione CE Ricavi'!$H$1:$M$270,6,FALSE)</f>
        <v>0</v>
      </c>
      <c r="G187" s="369"/>
      <c r="H187" s="369">
        <f t="shared" si="5"/>
        <v>0</v>
      </c>
      <c r="I187" s="369">
        <v>0</v>
      </c>
      <c r="J187" s="369"/>
    </row>
    <row r="188" spans="1:10">
      <c r="A188" s="359">
        <v>6</v>
      </c>
      <c r="B188" s="360" t="s">
        <v>2128</v>
      </c>
      <c r="C188" s="361" t="s">
        <v>278</v>
      </c>
      <c r="D188" s="362"/>
      <c r="E188" s="369">
        <f t="shared" si="4"/>
        <v>0</v>
      </c>
      <c r="F188" s="369">
        <f>+VLOOKUP(B188,'[1]Alimentazione CE Ricavi'!$H$1:$M$270,6,FALSE)</f>
        <v>0</v>
      </c>
      <c r="G188" s="369"/>
      <c r="H188" s="369">
        <f t="shared" si="5"/>
        <v>0</v>
      </c>
      <c r="I188" s="369">
        <v>0</v>
      </c>
      <c r="J188" s="369"/>
    </row>
    <row r="189" spans="1:10">
      <c r="A189" s="359">
        <v>6</v>
      </c>
      <c r="B189" s="360" t="s">
        <v>2129</v>
      </c>
      <c r="C189" s="361" t="s">
        <v>279</v>
      </c>
      <c r="D189" s="362"/>
      <c r="E189" s="369">
        <f t="shared" si="4"/>
        <v>0</v>
      </c>
      <c r="F189" s="369">
        <f>+VLOOKUP(B189,'[1]Alimentazione CE Ricavi'!$H$1:$M$270,6,FALSE)</f>
        <v>0</v>
      </c>
      <c r="G189" s="369"/>
      <c r="H189" s="369">
        <f t="shared" si="5"/>
        <v>0</v>
      </c>
      <c r="I189" s="369">
        <v>0</v>
      </c>
      <c r="J189" s="369"/>
    </row>
    <row r="190" spans="1:10">
      <c r="A190" s="359">
        <v>6</v>
      </c>
      <c r="B190" s="360" t="s">
        <v>2130</v>
      </c>
      <c r="C190" s="361" t="s">
        <v>280</v>
      </c>
      <c r="D190" s="362"/>
      <c r="E190" s="369">
        <f t="shared" si="4"/>
        <v>0</v>
      </c>
      <c r="F190" s="369">
        <f>+VLOOKUP(B190,'[1]Alimentazione CE Ricavi'!$H$1:$M$270,6,FALSE)</f>
        <v>0</v>
      </c>
      <c r="G190" s="369"/>
      <c r="H190" s="369">
        <f t="shared" si="5"/>
        <v>0</v>
      </c>
      <c r="I190" s="369">
        <v>0</v>
      </c>
      <c r="J190" s="369"/>
    </row>
    <row r="191" spans="1:10">
      <c r="A191" s="359">
        <v>6</v>
      </c>
      <c r="B191" s="360" t="s">
        <v>2131</v>
      </c>
      <c r="C191" s="361" t="s">
        <v>281</v>
      </c>
      <c r="D191" s="362"/>
      <c r="E191" s="369">
        <f t="shared" si="4"/>
        <v>0</v>
      </c>
      <c r="F191" s="369">
        <f>+VLOOKUP(B191,'[1]Alimentazione CE Ricavi'!$H$1:$M$270,6,FALSE)</f>
        <v>0</v>
      </c>
      <c r="G191" s="369"/>
      <c r="H191" s="369">
        <f t="shared" si="5"/>
        <v>0</v>
      </c>
      <c r="I191" s="369">
        <v>0</v>
      </c>
      <c r="J191" s="369"/>
    </row>
    <row r="192" spans="1:10">
      <c r="A192" s="359">
        <v>6</v>
      </c>
      <c r="B192" s="360" t="s">
        <v>2132</v>
      </c>
      <c r="C192" s="361" t="s">
        <v>282</v>
      </c>
      <c r="D192" s="362"/>
      <c r="E192" s="369">
        <f t="shared" si="4"/>
        <v>0</v>
      </c>
      <c r="F192" s="369">
        <f>+VLOOKUP(B192,'[1]Alimentazione CE Ricavi'!$H$1:$M$270,6,FALSE)</f>
        <v>0</v>
      </c>
      <c r="G192" s="369"/>
      <c r="H192" s="369">
        <f t="shared" si="5"/>
        <v>0</v>
      </c>
      <c r="I192" s="369">
        <v>0</v>
      </c>
      <c r="J192" s="369"/>
    </row>
    <row r="193" spans="1:10">
      <c r="A193" s="359">
        <v>6</v>
      </c>
      <c r="B193" s="360" t="s">
        <v>2133</v>
      </c>
      <c r="C193" s="361" t="s">
        <v>283</v>
      </c>
      <c r="D193" s="362"/>
      <c r="E193" s="369">
        <f t="shared" si="4"/>
        <v>0</v>
      </c>
      <c r="F193" s="369">
        <f>+VLOOKUP(B193,'[1]Alimentazione CE Ricavi'!$H$1:$M$270,6,FALSE)</f>
        <v>0</v>
      </c>
      <c r="G193" s="369"/>
      <c r="H193" s="369">
        <f t="shared" si="5"/>
        <v>0</v>
      </c>
      <c r="I193" s="369">
        <v>0</v>
      </c>
      <c r="J193" s="369"/>
    </row>
    <row r="194" spans="1:10">
      <c r="A194" s="359">
        <v>6</v>
      </c>
      <c r="B194" s="360" t="s">
        <v>2134</v>
      </c>
      <c r="C194" s="361" t="s">
        <v>284</v>
      </c>
      <c r="D194" s="362"/>
      <c r="E194" s="369">
        <f t="shared" si="4"/>
        <v>0</v>
      </c>
      <c r="F194" s="369">
        <f>+VLOOKUP(B194,'[1]Alimentazione CE Ricavi'!$H$1:$M$270,6,FALSE)</f>
        <v>0</v>
      </c>
      <c r="G194" s="369"/>
      <c r="H194" s="369">
        <f t="shared" si="5"/>
        <v>0</v>
      </c>
      <c r="I194" s="369">
        <v>0</v>
      </c>
      <c r="J194" s="369"/>
    </row>
    <row r="195" spans="1:10">
      <c r="A195" s="359">
        <v>6</v>
      </c>
      <c r="B195" s="360" t="s">
        <v>2135</v>
      </c>
      <c r="C195" s="361" t="s">
        <v>285</v>
      </c>
      <c r="D195" s="362"/>
      <c r="E195" s="369">
        <f t="shared" si="4"/>
        <v>0</v>
      </c>
      <c r="F195" s="369">
        <f>+VLOOKUP(B195,'[1]Alimentazione CE Ricavi'!$H$1:$M$270,6,FALSE)</f>
        <v>0</v>
      </c>
      <c r="G195" s="369"/>
      <c r="H195" s="369">
        <f t="shared" si="5"/>
        <v>0</v>
      </c>
      <c r="I195" s="369">
        <v>0</v>
      </c>
      <c r="J195" s="369"/>
    </row>
    <row r="196" spans="1:10">
      <c r="A196" s="359">
        <v>6</v>
      </c>
      <c r="B196" s="360" t="s">
        <v>2136</v>
      </c>
      <c r="C196" s="361" t="s">
        <v>286</v>
      </c>
      <c r="D196" s="362"/>
      <c r="E196" s="369">
        <f t="shared" si="4"/>
        <v>0</v>
      </c>
      <c r="F196" s="369">
        <f>+VLOOKUP(B196,'[1]Alimentazione CE Ricavi'!$H$1:$M$270,6,FALSE)</f>
        <v>0</v>
      </c>
      <c r="G196" s="369"/>
      <c r="H196" s="369">
        <f t="shared" si="5"/>
        <v>0</v>
      </c>
      <c r="I196" s="369">
        <v>0</v>
      </c>
      <c r="J196" s="369"/>
    </row>
    <row r="197" spans="1:10">
      <c r="A197" s="359">
        <v>6</v>
      </c>
      <c r="B197" s="360" t="s">
        <v>2137</v>
      </c>
      <c r="C197" s="361" t="s">
        <v>287</v>
      </c>
      <c r="D197" s="362"/>
      <c r="E197" s="369">
        <f t="shared" si="4"/>
        <v>0</v>
      </c>
      <c r="F197" s="369">
        <f>+VLOOKUP(B197,'[1]Alimentazione CE Ricavi'!$H$1:$M$270,6,FALSE)</f>
        <v>0</v>
      </c>
      <c r="G197" s="369"/>
      <c r="H197" s="369">
        <f t="shared" si="5"/>
        <v>0</v>
      </c>
      <c r="I197" s="369">
        <v>0</v>
      </c>
      <c r="J197" s="369"/>
    </row>
    <row r="198" spans="1:10">
      <c r="A198" s="359">
        <v>6</v>
      </c>
      <c r="B198" s="360" t="s">
        <v>2138</v>
      </c>
      <c r="C198" s="361" t="s">
        <v>288</v>
      </c>
      <c r="D198" s="362"/>
      <c r="E198" s="369">
        <f t="shared" si="4"/>
        <v>0</v>
      </c>
      <c r="F198" s="369">
        <f>+VLOOKUP(B198,'[1]Alimentazione CE Ricavi'!$H$1:$M$270,6,FALSE)</f>
        <v>0</v>
      </c>
      <c r="G198" s="369"/>
      <c r="H198" s="369">
        <f t="shared" si="5"/>
        <v>0</v>
      </c>
      <c r="I198" s="369">
        <v>0</v>
      </c>
      <c r="J198" s="369"/>
    </row>
    <row r="199" spans="1:10" ht="24">
      <c r="A199" s="364">
        <v>6</v>
      </c>
      <c r="B199" s="365" t="s">
        <v>2139</v>
      </c>
      <c r="C199" s="366" t="s">
        <v>289</v>
      </c>
      <c r="D199" s="367"/>
      <c r="E199" s="370"/>
      <c r="F199" s="370"/>
      <c r="G199" s="370"/>
      <c r="H199" s="370"/>
      <c r="I199" s="370"/>
      <c r="J199" s="370"/>
    </row>
    <row r="200" spans="1:10">
      <c r="A200" s="359">
        <v>7</v>
      </c>
      <c r="B200" s="360" t="s">
        <v>2140</v>
      </c>
      <c r="C200" s="361" t="s">
        <v>290</v>
      </c>
      <c r="D200" s="362"/>
      <c r="E200" s="369">
        <f t="shared" ref="E200:E263" si="6">+F200+G200</f>
        <v>0</v>
      </c>
      <c r="F200" s="369">
        <f>+VLOOKUP(B200,'[1]Alimentazione CE Ricavi'!$H$1:$M$270,6,FALSE)</f>
        <v>0</v>
      </c>
      <c r="G200" s="369"/>
      <c r="H200" s="369">
        <f t="shared" ref="H200:H263" si="7">+I200+J200</f>
        <v>0</v>
      </c>
      <c r="I200" s="369">
        <v>0</v>
      </c>
      <c r="J200" s="369"/>
    </row>
    <row r="201" spans="1:10">
      <c r="A201" s="359">
        <v>7</v>
      </c>
      <c r="B201" s="360" t="s">
        <v>2141</v>
      </c>
      <c r="C201" s="361" t="s">
        <v>291</v>
      </c>
      <c r="D201" s="362"/>
      <c r="E201" s="369">
        <f t="shared" si="6"/>
        <v>0</v>
      </c>
      <c r="F201" s="369">
        <f>+VLOOKUP(B201,'[1]Alimentazione CE Ricavi'!$H$1:$M$270,6,FALSE)</f>
        <v>0</v>
      </c>
      <c r="G201" s="369"/>
      <c r="H201" s="369">
        <f t="shared" si="7"/>
        <v>0</v>
      </c>
      <c r="I201" s="369">
        <v>0</v>
      </c>
      <c r="J201" s="369"/>
    </row>
    <row r="202" spans="1:10">
      <c r="A202" s="359">
        <v>6</v>
      </c>
      <c r="B202" s="360" t="s">
        <v>2142</v>
      </c>
      <c r="C202" s="361" t="s">
        <v>292</v>
      </c>
      <c r="D202" s="362"/>
      <c r="E202" s="369">
        <f t="shared" si="6"/>
        <v>0</v>
      </c>
      <c r="F202" s="369">
        <f>+VLOOKUP(B202,'[1]Alimentazione CE Ricavi'!$H$1:$M$270,6,FALSE)</f>
        <v>0</v>
      </c>
      <c r="G202" s="369"/>
      <c r="H202" s="369">
        <f t="shared" si="7"/>
        <v>0</v>
      </c>
      <c r="I202" s="369">
        <v>0</v>
      </c>
      <c r="J202" s="369"/>
    </row>
    <row r="203" spans="1:10">
      <c r="A203" s="359">
        <v>5</v>
      </c>
      <c r="B203" s="360" t="s">
        <v>2143</v>
      </c>
      <c r="C203" s="361" t="s">
        <v>2144</v>
      </c>
      <c r="D203" s="362"/>
      <c r="E203" s="369">
        <f t="shared" si="6"/>
        <v>0</v>
      </c>
      <c r="F203" s="369">
        <f>+VLOOKUP(B203,'[1]Alimentazione CE Ricavi'!$H$1:$M$270,6,FALSE)</f>
        <v>0</v>
      </c>
      <c r="G203" s="369"/>
      <c r="H203" s="369">
        <f t="shared" si="7"/>
        <v>0</v>
      </c>
      <c r="I203" s="369">
        <v>0</v>
      </c>
      <c r="J203" s="369"/>
    </row>
    <row r="204" spans="1:10">
      <c r="A204" s="359">
        <v>5</v>
      </c>
      <c r="B204" s="360" t="s">
        <v>2145</v>
      </c>
      <c r="C204" s="361" t="s">
        <v>293</v>
      </c>
      <c r="D204" s="362"/>
      <c r="E204" s="369">
        <f t="shared" si="6"/>
        <v>0</v>
      </c>
      <c r="F204" s="369">
        <f>+VLOOKUP(B204,'[1]Alimentazione CE Ricavi'!$H$1:$M$270,6,FALSE)</f>
        <v>0</v>
      </c>
      <c r="G204" s="369"/>
      <c r="H204" s="369">
        <f t="shared" si="7"/>
        <v>0</v>
      </c>
      <c r="I204" s="369">
        <v>0</v>
      </c>
      <c r="J204" s="369"/>
    </row>
    <row r="205" spans="1:10">
      <c r="A205" s="359">
        <v>5</v>
      </c>
      <c r="B205" s="360" t="s">
        <v>2146</v>
      </c>
      <c r="C205" s="361" t="s">
        <v>294</v>
      </c>
      <c r="D205" s="362"/>
      <c r="E205" s="369">
        <f t="shared" si="6"/>
        <v>0</v>
      </c>
      <c r="F205" s="369">
        <f>+VLOOKUP(B205,'[1]Alimentazione CE Ricavi'!$H$1:$M$270,6,FALSE)</f>
        <v>0</v>
      </c>
      <c r="G205" s="369"/>
      <c r="H205" s="369">
        <f t="shared" si="7"/>
        <v>0</v>
      </c>
      <c r="I205" s="369">
        <v>0</v>
      </c>
      <c r="J205" s="369"/>
    </row>
    <row r="206" spans="1:10">
      <c r="A206" s="359">
        <v>5</v>
      </c>
      <c r="B206" s="360" t="s">
        <v>2147</v>
      </c>
      <c r="C206" s="361" t="s">
        <v>295</v>
      </c>
      <c r="D206" s="362"/>
      <c r="E206" s="369">
        <f t="shared" si="6"/>
        <v>0</v>
      </c>
      <c r="F206" s="369">
        <f>+VLOOKUP(B206,'[1]Alimentazione CE Ricavi'!$H$1:$M$270,6,FALSE)</f>
        <v>0</v>
      </c>
      <c r="G206" s="369"/>
      <c r="H206" s="369">
        <f t="shared" si="7"/>
        <v>0</v>
      </c>
      <c r="I206" s="369">
        <v>0</v>
      </c>
      <c r="J206" s="369"/>
    </row>
    <row r="207" spans="1:10">
      <c r="A207" s="359">
        <v>5</v>
      </c>
      <c r="B207" s="360" t="s">
        <v>2148</v>
      </c>
      <c r="C207" s="361" t="s">
        <v>296</v>
      </c>
      <c r="D207" s="362"/>
      <c r="E207" s="369">
        <f t="shared" si="6"/>
        <v>220000</v>
      </c>
      <c r="F207" s="369">
        <f>+VLOOKUP(B207,'[1]Alimentazione CE Ricavi'!$H$1:$M$270,6,FALSE)</f>
        <v>220000</v>
      </c>
      <c r="G207" s="369"/>
      <c r="H207" s="369">
        <f t="shared" si="7"/>
        <v>223800</v>
      </c>
      <c r="I207" s="369">
        <v>223800</v>
      </c>
      <c r="J207" s="369"/>
    </row>
    <row r="208" spans="1:10">
      <c r="A208" s="359">
        <v>5</v>
      </c>
      <c r="B208" s="360" t="s">
        <v>2149</v>
      </c>
      <c r="C208" s="361" t="s">
        <v>297</v>
      </c>
      <c r="D208" s="362"/>
      <c r="E208" s="369">
        <f t="shared" si="6"/>
        <v>0</v>
      </c>
      <c r="F208" s="369">
        <f>+VLOOKUP(B208,'[1]Alimentazione CE Ricavi'!$H$1:$M$270,6,FALSE)</f>
        <v>0</v>
      </c>
      <c r="G208" s="369"/>
      <c r="H208" s="369">
        <f t="shared" si="7"/>
        <v>0</v>
      </c>
      <c r="I208" s="369">
        <v>0</v>
      </c>
      <c r="J208" s="369"/>
    </row>
    <row r="209" spans="1:10">
      <c r="A209" s="364">
        <v>5</v>
      </c>
      <c r="B209" s="365" t="s">
        <v>2150</v>
      </c>
      <c r="C209" s="366" t="s">
        <v>298</v>
      </c>
      <c r="D209" s="367"/>
      <c r="E209" s="370"/>
      <c r="F209" s="370"/>
      <c r="G209" s="370"/>
      <c r="H209" s="370"/>
      <c r="I209" s="370"/>
      <c r="J209" s="370"/>
    </row>
    <row r="210" spans="1:10">
      <c r="A210" s="359">
        <v>6</v>
      </c>
      <c r="B210" s="360" t="s">
        <v>2151</v>
      </c>
      <c r="C210" s="361" t="s">
        <v>299</v>
      </c>
      <c r="D210" s="362"/>
      <c r="E210" s="369">
        <f t="shared" si="6"/>
        <v>0</v>
      </c>
      <c r="F210" s="369">
        <f>+VLOOKUP(B210,'[1]Alimentazione CE Ricavi'!$H$1:$M$270,6,FALSE)</f>
        <v>0</v>
      </c>
      <c r="G210" s="369"/>
      <c r="H210" s="369">
        <f t="shared" si="7"/>
        <v>0</v>
      </c>
      <c r="I210" s="369">
        <v>0</v>
      </c>
      <c r="J210" s="369"/>
    </row>
    <row r="211" spans="1:10">
      <c r="A211" s="359">
        <v>6</v>
      </c>
      <c r="B211" s="360" t="s">
        <v>2152</v>
      </c>
      <c r="C211" s="361" t="s">
        <v>300</v>
      </c>
      <c r="D211" s="362"/>
      <c r="E211" s="369">
        <f t="shared" si="6"/>
        <v>0</v>
      </c>
      <c r="F211" s="369">
        <f>+VLOOKUP(B211,'[1]Alimentazione CE Ricavi'!$H$1:$M$270,6,FALSE)</f>
        <v>0</v>
      </c>
      <c r="G211" s="369"/>
      <c r="H211" s="369">
        <f t="shared" si="7"/>
        <v>0</v>
      </c>
      <c r="I211" s="369">
        <v>0</v>
      </c>
      <c r="J211" s="369"/>
    </row>
    <row r="212" spans="1:10" ht="25.5">
      <c r="A212" s="356" t="s">
        <v>1967</v>
      </c>
      <c r="B212" s="357" t="s">
        <v>1322</v>
      </c>
      <c r="C212" s="356" t="s">
        <v>2153</v>
      </c>
      <c r="D212" s="358"/>
      <c r="E212" s="368"/>
      <c r="F212" s="368"/>
      <c r="G212" s="368"/>
      <c r="H212" s="368"/>
      <c r="I212" s="368"/>
      <c r="J212" s="368"/>
    </row>
    <row r="213" spans="1:10" ht="25.5">
      <c r="A213" s="356" t="s">
        <v>1969</v>
      </c>
      <c r="B213" s="357" t="s">
        <v>302</v>
      </c>
      <c r="C213" s="356" t="s">
        <v>2154</v>
      </c>
      <c r="D213" s="358"/>
      <c r="E213" s="368"/>
      <c r="F213" s="368"/>
      <c r="G213" s="368"/>
      <c r="H213" s="368"/>
      <c r="I213" s="368"/>
      <c r="J213" s="368"/>
    </row>
    <row r="214" spans="1:10" ht="24">
      <c r="A214" s="359" t="s">
        <v>1971</v>
      </c>
      <c r="B214" s="360" t="s">
        <v>2155</v>
      </c>
      <c r="C214" s="361" t="s">
        <v>301</v>
      </c>
      <c r="D214" s="362"/>
      <c r="E214" s="369">
        <f t="shared" si="6"/>
        <v>0</v>
      </c>
      <c r="F214" s="369">
        <f>+VLOOKUP(B214,'[1]Alimentazione CE Ricavi'!$H$1:$M$270,6,FALSE)</f>
        <v>0</v>
      </c>
      <c r="G214" s="369"/>
      <c r="H214" s="369">
        <f t="shared" si="7"/>
        <v>0</v>
      </c>
      <c r="I214" s="369">
        <v>0</v>
      </c>
      <c r="J214" s="369"/>
    </row>
    <row r="215" spans="1:10" ht="25.5">
      <c r="A215" s="356" t="s">
        <v>1969</v>
      </c>
      <c r="B215" s="357" t="s">
        <v>304</v>
      </c>
      <c r="C215" s="356" t="s">
        <v>2156</v>
      </c>
      <c r="D215" s="358"/>
      <c r="E215" s="368"/>
      <c r="F215" s="368"/>
      <c r="G215" s="368"/>
      <c r="H215" s="368"/>
      <c r="I215" s="368"/>
      <c r="J215" s="368"/>
    </row>
    <row r="216" spans="1:10" ht="24">
      <c r="A216" s="359" t="s">
        <v>1971</v>
      </c>
      <c r="B216" s="360" t="s">
        <v>2157</v>
      </c>
      <c r="C216" s="361" t="s">
        <v>303</v>
      </c>
      <c r="D216" s="362"/>
      <c r="E216" s="369">
        <f t="shared" si="6"/>
        <v>0</v>
      </c>
      <c r="F216" s="369">
        <f>+VLOOKUP(B216,'[1]Alimentazione CE Ricavi'!$H$1:$M$270,6,FALSE)</f>
        <v>0</v>
      </c>
      <c r="G216" s="369"/>
      <c r="H216" s="369">
        <f t="shared" si="7"/>
        <v>0</v>
      </c>
      <c r="I216" s="369">
        <v>0</v>
      </c>
      <c r="J216" s="369"/>
    </row>
    <row r="217" spans="1:10" ht="25.5">
      <c r="A217" s="356" t="s">
        <v>1969</v>
      </c>
      <c r="B217" s="357" t="s">
        <v>306</v>
      </c>
      <c r="C217" s="356" t="s">
        <v>2158</v>
      </c>
      <c r="D217" s="358"/>
      <c r="E217" s="368"/>
      <c r="F217" s="368"/>
      <c r="G217" s="368"/>
      <c r="H217" s="368"/>
      <c r="I217" s="368"/>
      <c r="J217" s="368"/>
    </row>
    <row r="218" spans="1:10" ht="24">
      <c r="A218" s="359" t="s">
        <v>1971</v>
      </c>
      <c r="B218" s="360" t="s">
        <v>2159</v>
      </c>
      <c r="C218" s="361" t="s">
        <v>305</v>
      </c>
      <c r="D218" s="362"/>
      <c r="E218" s="369">
        <f t="shared" si="6"/>
        <v>0</v>
      </c>
      <c r="F218" s="369">
        <f>+VLOOKUP(B218,'[1]Alimentazione CE Ricavi'!$H$1:$M$270,6,FALSE)</f>
        <v>0</v>
      </c>
      <c r="G218" s="369"/>
      <c r="H218" s="369">
        <f t="shared" si="7"/>
        <v>0</v>
      </c>
      <c r="I218" s="369">
        <v>0</v>
      </c>
      <c r="J218" s="369"/>
    </row>
    <row r="219" spans="1:10" ht="25.5">
      <c r="A219" s="356" t="s">
        <v>1969</v>
      </c>
      <c r="B219" s="357" t="s">
        <v>308</v>
      </c>
      <c r="C219" s="356" t="s">
        <v>2160</v>
      </c>
      <c r="D219" s="358"/>
      <c r="E219" s="368"/>
      <c r="F219" s="368"/>
      <c r="G219" s="368"/>
      <c r="H219" s="368"/>
      <c r="I219" s="368"/>
      <c r="J219" s="368"/>
    </row>
    <row r="220" spans="1:10" ht="24">
      <c r="A220" s="359" t="s">
        <v>1971</v>
      </c>
      <c r="B220" s="360" t="s">
        <v>2161</v>
      </c>
      <c r="C220" s="361" t="s">
        <v>307</v>
      </c>
      <c r="D220" s="362"/>
      <c r="E220" s="369">
        <f t="shared" si="6"/>
        <v>0</v>
      </c>
      <c r="F220" s="369">
        <f>+VLOOKUP(B220,'[1]Alimentazione CE Ricavi'!$H$1:$M$270,6,FALSE)</f>
        <v>0</v>
      </c>
      <c r="G220" s="369"/>
      <c r="H220" s="369">
        <f t="shared" si="7"/>
        <v>0</v>
      </c>
      <c r="I220" s="369">
        <v>0</v>
      </c>
      <c r="J220" s="369"/>
    </row>
    <row r="221" spans="1:10" ht="38.25">
      <c r="A221" s="356" t="s">
        <v>1969</v>
      </c>
      <c r="B221" s="357" t="s">
        <v>310</v>
      </c>
      <c r="C221" s="356" t="s">
        <v>2162</v>
      </c>
      <c r="D221" s="358" t="s">
        <v>1248</v>
      </c>
      <c r="E221" s="368"/>
      <c r="F221" s="368"/>
      <c r="G221" s="368"/>
      <c r="H221" s="368"/>
      <c r="I221" s="368"/>
      <c r="J221" s="368"/>
    </row>
    <row r="222" spans="1:10" ht="36">
      <c r="A222" s="359" t="s">
        <v>1971</v>
      </c>
      <c r="B222" s="360" t="s">
        <v>2163</v>
      </c>
      <c r="C222" s="361" t="s">
        <v>309</v>
      </c>
      <c r="D222" s="362" t="s">
        <v>1248</v>
      </c>
      <c r="E222" s="369">
        <f t="shared" si="6"/>
        <v>0</v>
      </c>
      <c r="F222" s="369">
        <f>+VLOOKUP(B222,'[1]Alimentazione CE Ricavi'!$H$1:$M$270,6,FALSE)</f>
        <v>0</v>
      </c>
      <c r="G222" s="369"/>
      <c r="H222" s="369">
        <f t="shared" si="7"/>
        <v>0</v>
      </c>
      <c r="I222" s="369">
        <v>0</v>
      </c>
      <c r="J222" s="369"/>
    </row>
    <row r="223" spans="1:10" ht="25.5">
      <c r="A223" s="356" t="s">
        <v>1969</v>
      </c>
      <c r="B223" s="357" t="s">
        <v>312</v>
      </c>
      <c r="C223" s="356" t="s">
        <v>2164</v>
      </c>
      <c r="D223" s="358"/>
      <c r="E223" s="368"/>
      <c r="F223" s="368"/>
      <c r="G223" s="368"/>
      <c r="H223" s="368"/>
      <c r="I223" s="368"/>
      <c r="J223" s="368"/>
    </row>
    <row r="224" spans="1:10">
      <c r="A224" s="359" t="s">
        <v>1971</v>
      </c>
      <c r="B224" s="360" t="s">
        <v>2165</v>
      </c>
      <c r="C224" s="361" t="s">
        <v>311</v>
      </c>
      <c r="D224" s="362"/>
      <c r="E224" s="369">
        <f t="shared" si="6"/>
        <v>0</v>
      </c>
      <c r="F224" s="369">
        <f>+VLOOKUP(B224,'[1]Alimentazione CE Ricavi'!$H$1:$M$270,6,FALSE)</f>
        <v>0</v>
      </c>
      <c r="G224" s="369"/>
      <c r="H224" s="369">
        <f t="shared" si="7"/>
        <v>0</v>
      </c>
      <c r="I224" s="369">
        <v>0</v>
      </c>
      <c r="J224" s="369"/>
    </row>
    <row r="225" spans="1:190" ht="25.5">
      <c r="A225" s="356" t="s">
        <v>1969</v>
      </c>
      <c r="B225" s="357" t="s">
        <v>314</v>
      </c>
      <c r="C225" s="356" t="s">
        <v>2166</v>
      </c>
      <c r="D225" s="358" t="s">
        <v>1248</v>
      </c>
      <c r="E225" s="368"/>
      <c r="F225" s="368"/>
      <c r="G225" s="368"/>
      <c r="H225" s="368"/>
      <c r="I225" s="368"/>
      <c r="J225" s="368"/>
    </row>
    <row r="226" spans="1:190" ht="24">
      <c r="A226" s="359" t="s">
        <v>1971</v>
      </c>
      <c r="B226" s="360" t="s">
        <v>2167</v>
      </c>
      <c r="C226" s="361" t="s">
        <v>313</v>
      </c>
      <c r="D226" s="362" t="s">
        <v>1248</v>
      </c>
      <c r="E226" s="369">
        <f t="shared" si="6"/>
        <v>0</v>
      </c>
      <c r="F226" s="369">
        <f>+VLOOKUP(B226,'[1]Alimentazione CE Ricavi'!$H$1:$M$270,6,FALSE)</f>
        <v>0</v>
      </c>
      <c r="G226" s="369"/>
      <c r="H226" s="369">
        <f t="shared" si="7"/>
        <v>0</v>
      </c>
      <c r="I226" s="369">
        <v>0</v>
      </c>
      <c r="J226" s="369"/>
    </row>
    <row r="227" spans="1:190">
      <c r="A227" s="356" t="s">
        <v>1965</v>
      </c>
      <c r="B227" s="357" t="s">
        <v>1331</v>
      </c>
      <c r="C227" s="356" t="s">
        <v>1332</v>
      </c>
      <c r="D227" s="358"/>
      <c r="E227" s="368"/>
      <c r="F227" s="368"/>
      <c r="G227" s="368"/>
      <c r="H227" s="368"/>
      <c r="I227" s="368"/>
      <c r="J227" s="368"/>
    </row>
    <row r="228" spans="1:190">
      <c r="A228" s="356" t="s">
        <v>1967</v>
      </c>
      <c r="B228" s="357" t="s">
        <v>316</v>
      </c>
      <c r="C228" s="356" t="s">
        <v>1333</v>
      </c>
      <c r="D228" s="358"/>
      <c r="E228" s="368"/>
      <c r="F228" s="368"/>
      <c r="G228" s="368"/>
      <c r="H228" s="368"/>
      <c r="I228" s="368"/>
      <c r="J228" s="368"/>
    </row>
    <row r="229" spans="1:190">
      <c r="A229" s="359" t="s">
        <v>1969</v>
      </c>
      <c r="B229" s="360" t="s">
        <v>2168</v>
      </c>
      <c r="C229" s="361" t="s">
        <v>315</v>
      </c>
      <c r="D229" s="362"/>
      <c r="E229" s="369">
        <f t="shared" si="6"/>
        <v>0</v>
      </c>
      <c r="F229" s="369">
        <f>+VLOOKUP(B229,'[1]Alimentazione CE Ricavi'!$H$1:$M$270,6,FALSE)</f>
        <v>0</v>
      </c>
      <c r="G229" s="369"/>
      <c r="H229" s="369">
        <f t="shared" si="7"/>
        <v>193021.49</v>
      </c>
      <c r="I229" s="369">
        <v>193021.49</v>
      </c>
      <c r="J229" s="369"/>
    </row>
    <row r="230" spans="1:190">
      <c r="A230" s="356" t="s">
        <v>1967</v>
      </c>
      <c r="B230" s="357" t="s">
        <v>1334</v>
      </c>
      <c r="C230" s="356" t="s">
        <v>1335</v>
      </c>
      <c r="D230" s="358"/>
      <c r="E230" s="368"/>
      <c r="F230" s="368"/>
      <c r="G230" s="368"/>
      <c r="H230" s="368"/>
      <c r="I230" s="368"/>
      <c r="J230" s="368"/>
    </row>
    <row r="231" spans="1:190" ht="25.5">
      <c r="A231" s="356" t="s">
        <v>1969</v>
      </c>
      <c r="B231" s="357" t="s">
        <v>318</v>
      </c>
      <c r="C231" s="356" t="s">
        <v>1336</v>
      </c>
      <c r="D231" s="358"/>
      <c r="E231" s="368"/>
      <c r="F231" s="368"/>
      <c r="G231" s="368"/>
      <c r="H231" s="368"/>
      <c r="I231" s="368"/>
      <c r="J231" s="368"/>
    </row>
    <row r="232" spans="1:190" ht="24">
      <c r="A232" s="359" t="s">
        <v>1971</v>
      </c>
      <c r="B232" s="360" t="s">
        <v>2169</v>
      </c>
      <c r="C232" s="361" t="s">
        <v>317</v>
      </c>
      <c r="D232" s="362"/>
      <c r="E232" s="369">
        <f t="shared" si="6"/>
        <v>0</v>
      </c>
      <c r="F232" s="369">
        <f>+VLOOKUP(B232,'[1]Alimentazione CE Ricavi'!$H$1:$M$270,6,FALSE)</f>
        <v>0</v>
      </c>
      <c r="G232" s="369"/>
      <c r="H232" s="369">
        <f t="shared" si="7"/>
        <v>0</v>
      </c>
      <c r="I232" s="369">
        <v>0</v>
      </c>
      <c r="J232" s="369"/>
    </row>
    <row r="233" spans="1:190" ht="25.5">
      <c r="A233" s="356" t="s">
        <v>1969</v>
      </c>
      <c r="B233" s="357" t="s">
        <v>320</v>
      </c>
      <c r="C233" s="356" t="s">
        <v>1337</v>
      </c>
      <c r="D233" s="358"/>
      <c r="E233" s="368"/>
      <c r="F233" s="368"/>
      <c r="G233" s="368"/>
      <c r="H233" s="368"/>
      <c r="I233" s="368"/>
      <c r="J233" s="368"/>
    </row>
    <row r="234" spans="1:190">
      <c r="A234" s="359" t="s">
        <v>1971</v>
      </c>
      <c r="B234" s="360" t="s">
        <v>2170</v>
      </c>
      <c r="C234" s="361" t="s">
        <v>319</v>
      </c>
      <c r="D234" s="362"/>
      <c r="E234" s="369">
        <f t="shared" si="6"/>
        <v>0</v>
      </c>
      <c r="F234" s="369">
        <f>+VLOOKUP(B234,'[1]Alimentazione CE Ricavi'!$H$1:$M$270,6,FALSE)</f>
        <v>0</v>
      </c>
      <c r="G234" s="369"/>
      <c r="H234" s="369">
        <f t="shared" si="7"/>
        <v>0</v>
      </c>
      <c r="I234" s="369">
        <v>0</v>
      </c>
      <c r="J234" s="369"/>
    </row>
    <row r="235" spans="1:190" ht="25.5">
      <c r="A235" s="356" t="s">
        <v>1967</v>
      </c>
      <c r="B235" s="357" t="s">
        <v>1338</v>
      </c>
      <c r="C235" s="356" t="s">
        <v>1339</v>
      </c>
      <c r="D235" s="358" t="s">
        <v>1248</v>
      </c>
      <c r="E235" s="368"/>
      <c r="F235" s="368"/>
      <c r="G235" s="368"/>
      <c r="H235" s="368"/>
      <c r="I235" s="368"/>
      <c r="J235" s="368"/>
    </row>
    <row r="236" spans="1:190" ht="38.25">
      <c r="A236" s="356" t="s">
        <v>1969</v>
      </c>
      <c r="B236" s="357" t="s">
        <v>322</v>
      </c>
      <c r="C236" s="356" t="s">
        <v>1340</v>
      </c>
      <c r="D236" s="358" t="s">
        <v>1248</v>
      </c>
      <c r="E236" s="368"/>
      <c r="F236" s="368"/>
      <c r="G236" s="368"/>
      <c r="H236" s="368"/>
      <c r="I236" s="368"/>
      <c r="J236" s="368"/>
    </row>
    <row r="237" spans="1:190" ht="36">
      <c r="A237" s="359">
        <v>6</v>
      </c>
      <c r="B237" s="360" t="s">
        <v>2171</v>
      </c>
      <c r="C237" s="361" t="s">
        <v>321</v>
      </c>
      <c r="D237" s="362" t="s">
        <v>1248</v>
      </c>
      <c r="E237" s="369">
        <f t="shared" si="6"/>
        <v>0</v>
      </c>
      <c r="F237" s="369">
        <f>+VLOOKUP(B237,'[1]Alimentazione CE Ricavi'!$H$1:$M$270,6,FALSE)</f>
        <v>0</v>
      </c>
      <c r="G237" s="369"/>
      <c r="H237" s="369">
        <f t="shared" si="7"/>
        <v>0</v>
      </c>
      <c r="I237" s="369">
        <v>0</v>
      </c>
      <c r="J237" s="369"/>
    </row>
    <row r="238" spans="1:190" ht="25.5">
      <c r="A238" s="356" t="s">
        <v>1969</v>
      </c>
      <c r="B238" s="357" t="s">
        <v>324</v>
      </c>
      <c r="C238" s="356" t="s">
        <v>1341</v>
      </c>
      <c r="D238" s="358" t="s">
        <v>1248</v>
      </c>
      <c r="E238" s="368"/>
      <c r="F238" s="368"/>
      <c r="G238" s="368"/>
      <c r="H238" s="368"/>
      <c r="I238" s="368"/>
      <c r="J238" s="368"/>
    </row>
    <row r="239" spans="1:190" ht="24">
      <c r="A239" s="359" t="s">
        <v>1971</v>
      </c>
      <c r="B239" s="360" t="s">
        <v>2172</v>
      </c>
      <c r="C239" s="361" t="s">
        <v>323</v>
      </c>
      <c r="D239" s="362" t="s">
        <v>1248</v>
      </c>
      <c r="E239" s="369">
        <f t="shared" si="6"/>
        <v>460934504.64167029</v>
      </c>
      <c r="F239" s="369">
        <f>+VLOOKUP(B239,'[1]Alimentazione CE Ricavi'!$H$1:$M$270,6,FALSE)</f>
        <v>460934504.64167029</v>
      </c>
      <c r="G239" s="369"/>
      <c r="H239" s="369">
        <f t="shared" si="7"/>
        <v>471385912.10120457</v>
      </c>
      <c r="I239" s="369">
        <v>471385912.10120457</v>
      </c>
      <c r="J239" s="369"/>
    </row>
    <row r="240" spans="1:190" ht="25.5">
      <c r="A240" s="356" t="s">
        <v>1969</v>
      </c>
      <c r="B240" s="357" t="s">
        <v>325</v>
      </c>
      <c r="C240" s="356" t="s">
        <v>1342</v>
      </c>
      <c r="D240" s="358" t="s">
        <v>1248</v>
      </c>
      <c r="E240" s="368"/>
      <c r="F240" s="368"/>
      <c r="G240" s="368"/>
      <c r="H240" s="368"/>
      <c r="I240" s="368"/>
      <c r="J240" s="368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F240" s="54"/>
      <c r="BG240" s="54"/>
      <c r="BH240" s="54"/>
      <c r="BI240" s="54"/>
      <c r="BJ240" s="54"/>
      <c r="BK240" s="54"/>
      <c r="BL240" s="54"/>
      <c r="BM240" s="54"/>
      <c r="BN240" s="54"/>
      <c r="BO240" s="54"/>
      <c r="BP240" s="54"/>
      <c r="BQ240" s="54"/>
      <c r="BR240" s="54"/>
      <c r="BS240" s="54"/>
      <c r="BT240" s="54"/>
      <c r="BU240" s="54"/>
      <c r="BV240" s="54"/>
      <c r="BW240" s="54"/>
      <c r="BX240" s="54"/>
      <c r="BY240" s="54"/>
      <c r="BZ240" s="54"/>
      <c r="CA240" s="54"/>
      <c r="CB240" s="54"/>
      <c r="CC240" s="54"/>
      <c r="CD240" s="54"/>
      <c r="CE240" s="54"/>
      <c r="CF240" s="54"/>
      <c r="CG240" s="54"/>
      <c r="CH240" s="54"/>
      <c r="CI240" s="54"/>
      <c r="CJ240" s="54"/>
      <c r="CK240" s="54"/>
      <c r="CL240" s="54"/>
      <c r="CM240" s="54"/>
      <c r="CN240" s="54"/>
      <c r="CO240" s="54"/>
      <c r="CP240" s="54"/>
      <c r="CQ240" s="54"/>
      <c r="CR240" s="54"/>
      <c r="CS240" s="54"/>
      <c r="CT240" s="54"/>
      <c r="CU240" s="54"/>
      <c r="CV240" s="54"/>
      <c r="CW240" s="54"/>
      <c r="CX240" s="54"/>
      <c r="CY240" s="54"/>
      <c r="CZ240" s="54"/>
      <c r="DA240" s="54"/>
      <c r="DB240" s="54"/>
      <c r="DC240" s="54"/>
      <c r="DD240" s="54"/>
      <c r="DE240" s="54"/>
      <c r="DF240" s="54"/>
      <c r="DG240" s="54"/>
      <c r="DH240" s="54"/>
      <c r="DI240" s="54"/>
      <c r="DJ240" s="54"/>
      <c r="DK240" s="54"/>
      <c r="DL240" s="54"/>
      <c r="DM240" s="54"/>
      <c r="DN240" s="54"/>
      <c r="DO240" s="54"/>
      <c r="DP240" s="54"/>
      <c r="DQ240" s="54"/>
      <c r="DR240" s="54"/>
      <c r="DS240" s="54"/>
      <c r="DT240" s="54"/>
      <c r="DU240" s="54"/>
      <c r="DV240" s="54"/>
      <c r="DW240" s="54"/>
      <c r="DX240" s="54"/>
      <c r="DY240" s="54"/>
      <c r="DZ240" s="54"/>
      <c r="EA240" s="54"/>
      <c r="EB240" s="54"/>
      <c r="EC240" s="54"/>
      <c r="ED240" s="54"/>
      <c r="EE240" s="54"/>
      <c r="EF240" s="54"/>
      <c r="EG240" s="54"/>
      <c r="EH240" s="54"/>
      <c r="EI240" s="54"/>
      <c r="EJ240" s="54"/>
      <c r="EK240" s="54"/>
      <c r="EL240" s="54"/>
      <c r="EM240" s="54"/>
      <c r="EN240" s="54"/>
      <c r="EO240" s="54"/>
      <c r="EP240" s="54"/>
      <c r="EQ240" s="54"/>
      <c r="ER240" s="54"/>
      <c r="ES240" s="54"/>
      <c r="ET240" s="54"/>
      <c r="EU240" s="54"/>
      <c r="EV240" s="54"/>
      <c r="EW240" s="54"/>
      <c r="EX240" s="54"/>
      <c r="EY240" s="54"/>
      <c r="EZ240" s="54"/>
      <c r="FA240" s="54"/>
      <c r="FB240" s="54"/>
      <c r="FC240" s="54"/>
      <c r="FD240" s="54"/>
      <c r="FE240" s="54"/>
      <c r="FF240" s="54"/>
      <c r="FG240" s="54"/>
      <c r="FH240" s="54"/>
      <c r="FI240" s="54"/>
      <c r="FJ240" s="54"/>
      <c r="FK240" s="54"/>
      <c r="FL240" s="54"/>
      <c r="FM240" s="54"/>
      <c r="FN240" s="54"/>
      <c r="FO240" s="54"/>
      <c r="FP240" s="54"/>
      <c r="FQ240" s="54"/>
      <c r="FR240" s="54"/>
      <c r="FS240" s="54"/>
      <c r="FT240" s="54"/>
      <c r="FU240" s="54"/>
      <c r="FV240" s="54"/>
      <c r="FW240" s="54"/>
      <c r="FX240" s="54"/>
      <c r="FY240" s="54"/>
      <c r="FZ240" s="54"/>
      <c r="GA240" s="54"/>
      <c r="GB240" s="54"/>
      <c r="GC240" s="54"/>
      <c r="GD240" s="54"/>
      <c r="GE240" s="54"/>
      <c r="GF240" s="54"/>
      <c r="GG240" s="54"/>
      <c r="GH240" s="54"/>
    </row>
    <row r="241" spans="1:190" ht="24">
      <c r="A241" s="359">
        <v>6</v>
      </c>
      <c r="B241" s="360" t="s">
        <v>2173</v>
      </c>
      <c r="C241" s="361" t="s">
        <v>2174</v>
      </c>
      <c r="D241" s="362" t="s">
        <v>1248</v>
      </c>
      <c r="E241" s="369">
        <f t="shared" si="6"/>
        <v>8719077</v>
      </c>
      <c r="F241" s="369">
        <f>+VLOOKUP(B241,'[1]Alimentazione CE Ricavi'!$H$1:$M$270,6,FALSE)</f>
        <v>8719077</v>
      </c>
      <c r="G241" s="369"/>
      <c r="H241" s="369">
        <f t="shared" si="7"/>
        <v>8572337.1462793425</v>
      </c>
      <c r="I241" s="369">
        <v>8572337.1462793425</v>
      </c>
      <c r="J241" s="369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F241" s="54"/>
      <c r="BG241" s="54"/>
      <c r="BH241" s="54"/>
      <c r="BI241" s="54"/>
      <c r="BJ241" s="54"/>
      <c r="BK241" s="54"/>
      <c r="BL241" s="54"/>
      <c r="BM241" s="54"/>
      <c r="BN241" s="54"/>
      <c r="BO241" s="54"/>
      <c r="BP241" s="54"/>
      <c r="BQ241" s="54"/>
      <c r="BR241" s="54"/>
      <c r="BS241" s="54"/>
      <c r="BT241" s="54"/>
      <c r="BU241" s="54"/>
      <c r="BV241" s="54"/>
      <c r="BW241" s="54"/>
      <c r="BX241" s="54"/>
      <c r="BY241" s="54"/>
      <c r="BZ241" s="54"/>
      <c r="CA241" s="54"/>
      <c r="CB241" s="54"/>
      <c r="CC241" s="54"/>
      <c r="CD241" s="54"/>
      <c r="CE241" s="54"/>
      <c r="CF241" s="54"/>
      <c r="CG241" s="54"/>
      <c r="CH241" s="54"/>
      <c r="CI241" s="54"/>
      <c r="CJ241" s="54"/>
      <c r="CK241" s="54"/>
      <c r="CL241" s="54"/>
      <c r="CM241" s="54"/>
      <c r="CN241" s="54"/>
      <c r="CO241" s="54"/>
      <c r="CP241" s="54"/>
      <c r="CQ241" s="54"/>
      <c r="CR241" s="54"/>
      <c r="CS241" s="54"/>
      <c r="CT241" s="54"/>
      <c r="CU241" s="54"/>
      <c r="CV241" s="54"/>
      <c r="CW241" s="54"/>
      <c r="CX241" s="54"/>
      <c r="CY241" s="54"/>
      <c r="CZ241" s="54"/>
      <c r="DA241" s="54"/>
      <c r="DB241" s="54"/>
      <c r="DC241" s="54"/>
      <c r="DD241" s="54"/>
      <c r="DE241" s="54"/>
      <c r="DF241" s="54"/>
      <c r="DG241" s="54"/>
      <c r="DH241" s="54"/>
      <c r="DI241" s="54"/>
      <c r="DJ241" s="54"/>
      <c r="DK241" s="54"/>
      <c r="DL241" s="54"/>
      <c r="DM241" s="54"/>
      <c r="DN241" s="54"/>
      <c r="DO241" s="54"/>
      <c r="DP241" s="54"/>
      <c r="DQ241" s="54"/>
      <c r="DR241" s="54"/>
      <c r="DS241" s="54"/>
      <c r="DT241" s="54"/>
      <c r="DU241" s="54"/>
      <c r="DV241" s="54"/>
      <c r="DW241" s="54"/>
      <c r="DX241" s="54"/>
      <c r="DY241" s="54"/>
      <c r="DZ241" s="54"/>
      <c r="EA241" s="54"/>
      <c r="EB241" s="54"/>
      <c r="EC241" s="54"/>
      <c r="ED241" s="54"/>
      <c r="EE241" s="54"/>
      <c r="EF241" s="54"/>
      <c r="EG241" s="54"/>
      <c r="EH241" s="54"/>
      <c r="EI241" s="54"/>
      <c r="EJ241" s="54"/>
      <c r="EK241" s="54"/>
      <c r="EL241" s="54"/>
      <c r="EM241" s="54"/>
      <c r="EN241" s="54"/>
      <c r="EO241" s="54"/>
      <c r="EP241" s="54"/>
      <c r="EQ241" s="54"/>
      <c r="ER241" s="54"/>
      <c r="ES241" s="54"/>
      <c r="ET241" s="54"/>
      <c r="EU241" s="54"/>
      <c r="EV241" s="54"/>
      <c r="EW241" s="54"/>
      <c r="EX241" s="54"/>
      <c r="EY241" s="54"/>
      <c r="EZ241" s="54"/>
      <c r="FA241" s="54"/>
      <c r="FB241" s="54"/>
      <c r="FC241" s="54"/>
      <c r="FD241" s="54"/>
      <c r="FE241" s="54"/>
      <c r="FF241" s="54"/>
      <c r="FG241" s="54"/>
      <c r="FH241" s="54"/>
      <c r="FI241" s="54"/>
      <c r="FJ241" s="54"/>
      <c r="FK241" s="54"/>
      <c r="FL241" s="54"/>
      <c r="FM241" s="54"/>
      <c r="FN241" s="54"/>
      <c r="FO241" s="54"/>
      <c r="FP241" s="54"/>
      <c r="FQ241" s="54"/>
      <c r="FR241" s="54"/>
      <c r="FS241" s="54"/>
      <c r="FT241" s="54"/>
      <c r="FU241" s="54"/>
      <c r="FV241" s="54"/>
      <c r="FW241" s="54"/>
      <c r="FX241" s="54"/>
      <c r="FY241" s="54"/>
      <c r="FZ241" s="54"/>
      <c r="GA241" s="54"/>
      <c r="GB241" s="54"/>
      <c r="GC241" s="54"/>
      <c r="GD241" s="54"/>
      <c r="GE241" s="54"/>
      <c r="GF241" s="54"/>
      <c r="GG241" s="54"/>
      <c r="GH241" s="54"/>
    </row>
    <row r="242" spans="1:190" ht="24">
      <c r="A242" s="359">
        <v>6</v>
      </c>
      <c r="B242" s="360" t="s">
        <v>2175</v>
      </c>
      <c r="C242" s="361" t="s">
        <v>2176</v>
      </c>
      <c r="D242" s="362" t="s">
        <v>1248</v>
      </c>
      <c r="E242" s="369">
        <f t="shared" si="6"/>
        <v>0</v>
      </c>
      <c r="F242" s="369">
        <f>+VLOOKUP(B242,'[1]Alimentazione CE Ricavi'!$H$1:$M$270,6,FALSE)</f>
        <v>0</v>
      </c>
      <c r="G242" s="369"/>
      <c r="H242" s="369">
        <f t="shared" si="7"/>
        <v>0</v>
      </c>
      <c r="I242" s="369">
        <v>0</v>
      </c>
      <c r="J242" s="369"/>
    </row>
    <row r="243" spans="1:190" ht="24">
      <c r="A243" s="359">
        <v>6</v>
      </c>
      <c r="B243" s="360" t="s">
        <v>2177</v>
      </c>
      <c r="C243" s="361" t="s">
        <v>2178</v>
      </c>
      <c r="D243" s="362" t="s">
        <v>1248</v>
      </c>
      <c r="E243" s="369">
        <f t="shared" si="6"/>
        <v>1734800</v>
      </c>
      <c r="F243" s="369">
        <f>+VLOOKUP(B243,'[1]Alimentazione CE Ricavi'!$H$1:$M$270,6,FALSE)</f>
        <v>1734800</v>
      </c>
      <c r="G243" s="369"/>
      <c r="H243" s="369">
        <f t="shared" si="7"/>
        <v>1734800</v>
      </c>
      <c r="I243" s="369">
        <v>1734800</v>
      </c>
      <c r="J243" s="369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F243" s="54"/>
      <c r="BG243" s="54"/>
      <c r="BH243" s="54"/>
      <c r="BI243" s="54"/>
      <c r="BJ243" s="54"/>
      <c r="BK243" s="54"/>
      <c r="BL243" s="54"/>
      <c r="BM243" s="54"/>
      <c r="BN243" s="54"/>
      <c r="BO243" s="54"/>
      <c r="BP243" s="54"/>
      <c r="BQ243" s="54"/>
      <c r="BR243" s="54"/>
      <c r="BS243" s="54"/>
      <c r="BT243" s="54"/>
      <c r="BU243" s="54"/>
      <c r="BV243" s="54"/>
      <c r="BW243" s="54"/>
      <c r="BX243" s="54"/>
      <c r="BY243" s="54"/>
      <c r="BZ243" s="54"/>
      <c r="CA243" s="54"/>
      <c r="CB243" s="54"/>
      <c r="CC243" s="54"/>
      <c r="CD243" s="54"/>
      <c r="CE243" s="54"/>
      <c r="CF243" s="54"/>
      <c r="CG243" s="54"/>
      <c r="CH243" s="54"/>
      <c r="CI243" s="54"/>
      <c r="CJ243" s="54"/>
      <c r="CK243" s="54"/>
      <c r="CL243" s="54"/>
      <c r="CM243" s="54"/>
      <c r="CN243" s="54"/>
      <c r="CO243" s="54"/>
      <c r="CP243" s="54"/>
      <c r="CQ243" s="54"/>
      <c r="CR243" s="54"/>
      <c r="CS243" s="54"/>
      <c r="CT243" s="54"/>
      <c r="CU243" s="54"/>
      <c r="CV243" s="54"/>
      <c r="CW243" s="54"/>
      <c r="CX243" s="54"/>
      <c r="CY243" s="54"/>
      <c r="CZ243" s="54"/>
      <c r="DA243" s="54"/>
      <c r="DB243" s="54"/>
      <c r="DC243" s="54"/>
      <c r="DD243" s="54"/>
      <c r="DE243" s="54"/>
      <c r="DF243" s="54"/>
      <c r="DG243" s="54"/>
      <c r="DH243" s="54"/>
      <c r="DI243" s="54"/>
      <c r="DJ243" s="54"/>
      <c r="DK243" s="54"/>
      <c r="DL243" s="54"/>
      <c r="DM243" s="54"/>
      <c r="DN243" s="54"/>
      <c r="DO243" s="54"/>
      <c r="DP243" s="54"/>
      <c r="DQ243" s="54"/>
      <c r="DR243" s="54"/>
      <c r="DS243" s="54"/>
      <c r="DT243" s="54"/>
      <c r="DU243" s="54"/>
      <c r="DV243" s="54"/>
      <c r="DW243" s="54"/>
      <c r="DX243" s="54"/>
      <c r="DY243" s="54"/>
      <c r="DZ243" s="54"/>
      <c r="EA243" s="54"/>
      <c r="EB243" s="54"/>
      <c r="EC243" s="54"/>
      <c r="ED243" s="54"/>
      <c r="EE243" s="54"/>
      <c r="EF243" s="54"/>
      <c r="EG243" s="54"/>
      <c r="EH243" s="54"/>
      <c r="EI243" s="54"/>
      <c r="EJ243" s="54"/>
      <c r="EK243" s="54"/>
      <c r="EL243" s="54"/>
      <c r="EM243" s="54"/>
      <c r="EN243" s="54"/>
      <c r="EO243" s="54"/>
      <c r="EP243" s="54"/>
      <c r="EQ243" s="54"/>
      <c r="ER243" s="54"/>
      <c r="ES243" s="54"/>
      <c r="ET243" s="54"/>
      <c r="EU243" s="54"/>
      <c r="EV243" s="54"/>
      <c r="EW243" s="54"/>
      <c r="EX243" s="54"/>
      <c r="EY243" s="54"/>
      <c r="EZ243" s="54"/>
      <c r="FA243" s="54"/>
      <c r="FB243" s="54"/>
      <c r="FC243" s="54"/>
      <c r="FD243" s="54"/>
      <c r="FE243" s="54"/>
      <c r="FF243" s="54"/>
      <c r="FG243" s="54"/>
      <c r="FH243" s="54"/>
      <c r="FI243" s="54"/>
      <c r="FJ243" s="54"/>
      <c r="FK243" s="54"/>
      <c r="FL243" s="54"/>
      <c r="FM243" s="54"/>
      <c r="FN243" s="54"/>
      <c r="FO243" s="54"/>
      <c r="FP243" s="54"/>
      <c r="FQ243" s="54"/>
      <c r="FR243" s="54"/>
      <c r="FS243" s="54"/>
      <c r="FT243" s="54"/>
      <c r="FU243" s="54"/>
      <c r="FV243" s="54"/>
      <c r="FW243" s="54"/>
      <c r="FX243" s="54"/>
      <c r="FY243" s="54"/>
      <c r="FZ243" s="54"/>
      <c r="GA243" s="54"/>
      <c r="GB243" s="54"/>
      <c r="GC243" s="54"/>
      <c r="GD243" s="54"/>
      <c r="GE243" s="54"/>
      <c r="GF243" s="54"/>
      <c r="GG243" s="54"/>
      <c r="GH243" s="54"/>
    </row>
    <row r="244" spans="1:190" ht="25.5">
      <c r="A244" s="356" t="s">
        <v>1969</v>
      </c>
      <c r="B244" s="357" t="s">
        <v>327</v>
      </c>
      <c r="C244" s="356" t="s">
        <v>1343</v>
      </c>
      <c r="D244" s="358" t="s">
        <v>1248</v>
      </c>
      <c r="E244" s="368"/>
      <c r="F244" s="368"/>
      <c r="G244" s="368"/>
      <c r="H244" s="368"/>
      <c r="I244" s="368"/>
      <c r="J244" s="368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F244" s="54"/>
      <c r="BG244" s="54"/>
      <c r="BH244" s="54"/>
      <c r="BI244" s="54"/>
      <c r="BJ244" s="54"/>
      <c r="BK244" s="54"/>
      <c r="BL244" s="54"/>
      <c r="BM244" s="54"/>
      <c r="BN244" s="54"/>
      <c r="BO244" s="54"/>
      <c r="BP244" s="54"/>
      <c r="BQ244" s="54"/>
      <c r="BR244" s="54"/>
      <c r="BS244" s="54"/>
      <c r="BT244" s="54"/>
      <c r="BU244" s="54"/>
      <c r="BV244" s="54"/>
      <c r="BW244" s="54"/>
      <c r="BX244" s="54"/>
      <c r="BY244" s="54"/>
      <c r="BZ244" s="54"/>
      <c r="CA244" s="54"/>
      <c r="CB244" s="54"/>
      <c r="CC244" s="54"/>
      <c r="CD244" s="54"/>
      <c r="CE244" s="54"/>
      <c r="CF244" s="54"/>
      <c r="CG244" s="54"/>
      <c r="CH244" s="54"/>
      <c r="CI244" s="54"/>
      <c r="CJ244" s="54"/>
      <c r="CK244" s="54"/>
      <c r="CL244" s="54"/>
      <c r="CM244" s="54"/>
      <c r="CN244" s="54"/>
      <c r="CO244" s="54"/>
      <c r="CP244" s="54"/>
      <c r="CQ244" s="54"/>
      <c r="CR244" s="54"/>
      <c r="CS244" s="54"/>
      <c r="CT244" s="54"/>
      <c r="CU244" s="54"/>
      <c r="CV244" s="54"/>
      <c r="CW244" s="54"/>
      <c r="CX244" s="54"/>
      <c r="CY244" s="54"/>
      <c r="CZ244" s="54"/>
      <c r="DA244" s="54"/>
      <c r="DB244" s="54"/>
      <c r="DC244" s="54"/>
      <c r="DD244" s="54"/>
      <c r="DE244" s="54"/>
      <c r="DF244" s="54"/>
      <c r="DG244" s="54"/>
      <c r="DH244" s="54"/>
      <c r="DI244" s="54"/>
      <c r="DJ244" s="54"/>
      <c r="DK244" s="54"/>
      <c r="DL244" s="54"/>
      <c r="DM244" s="54"/>
      <c r="DN244" s="54"/>
      <c r="DO244" s="54"/>
      <c r="DP244" s="54"/>
      <c r="DQ244" s="54"/>
      <c r="DR244" s="54"/>
      <c r="DS244" s="54"/>
      <c r="DT244" s="54"/>
      <c r="DU244" s="54"/>
      <c r="DV244" s="54"/>
      <c r="DW244" s="54"/>
      <c r="DX244" s="54"/>
      <c r="DY244" s="54"/>
      <c r="DZ244" s="54"/>
      <c r="EA244" s="54"/>
      <c r="EB244" s="54"/>
      <c r="EC244" s="54"/>
      <c r="ED244" s="54"/>
      <c r="EE244" s="54"/>
      <c r="EF244" s="54"/>
      <c r="EG244" s="54"/>
      <c r="EH244" s="54"/>
      <c r="EI244" s="54"/>
      <c r="EJ244" s="54"/>
      <c r="EK244" s="54"/>
      <c r="EL244" s="54"/>
      <c r="EM244" s="54"/>
      <c r="EN244" s="54"/>
      <c r="EO244" s="54"/>
      <c r="EP244" s="54"/>
      <c r="EQ244" s="54"/>
      <c r="ER244" s="54"/>
      <c r="ES244" s="54"/>
      <c r="ET244" s="54"/>
      <c r="EU244" s="54"/>
      <c r="EV244" s="54"/>
      <c r="EW244" s="54"/>
      <c r="EX244" s="54"/>
      <c r="EY244" s="54"/>
      <c r="EZ244" s="54"/>
      <c r="FA244" s="54"/>
      <c r="FB244" s="54"/>
      <c r="FC244" s="54"/>
      <c r="FD244" s="54"/>
      <c r="FE244" s="54"/>
      <c r="FF244" s="54"/>
      <c r="FG244" s="54"/>
      <c r="FH244" s="54"/>
      <c r="FI244" s="54"/>
      <c r="FJ244" s="54"/>
      <c r="FK244" s="54"/>
      <c r="FL244" s="54"/>
      <c r="FM244" s="54"/>
      <c r="FN244" s="54"/>
      <c r="FO244" s="54"/>
      <c r="FP244" s="54"/>
      <c r="FQ244" s="54"/>
      <c r="FR244" s="54"/>
      <c r="FS244" s="54"/>
      <c r="FT244" s="54"/>
      <c r="FU244" s="54"/>
      <c r="FV244" s="54"/>
      <c r="FW244" s="54"/>
      <c r="FX244" s="54"/>
      <c r="FY244" s="54"/>
      <c r="FZ244" s="54"/>
      <c r="GA244" s="54"/>
      <c r="GB244" s="54"/>
      <c r="GC244" s="54"/>
      <c r="GD244" s="54"/>
      <c r="GE244" s="54"/>
      <c r="GF244" s="54"/>
      <c r="GG244" s="54"/>
      <c r="GH244" s="54"/>
    </row>
    <row r="245" spans="1:190" ht="24">
      <c r="A245" s="359" t="s">
        <v>1971</v>
      </c>
      <c r="B245" s="360" t="s">
        <v>2179</v>
      </c>
      <c r="C245" s="361" t="s">
        <v>326</v>
      </c>
      <c r="D245" s="362" t="s">
        <v>1248</v>
      </c>
      <c r="E245" s="369">
        <f t="shared" si="6"/>
        <v>0</v>
      </c>
      <c r="F245" s="369">
        <f>+VLOOKUP(B245,'[1]Alimentazione CE Ricavi'!$H$1:$M$270,6,FALSE)</f>
        <v>0</v>
      </c>
      <c r="G245" s="369"/>
      <c r="H245" s="369">
        <f t="shared" si="7"/>
        <v>0</v>
      </c>
      <c r="I245" s="369">
        <v>0</v>
      </c>
      <c r="J245" s="369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F245" s="54"/>
      <c r="BG245" s="54"/>
      <c r="BH245" s="54"/>
      <c r="BI245" s="54"/>
      <c r="BJ245" s="54"/>
      <c r="BK245" s="54"/>
      <c r="BL245" s="54"/>
      <c r="BM245" s="54"/>
      <c r="BN245" s="54"/>
      <c r="BO245" s="54"/>
      <c r="BP245" s="54"/>
      <c r="BQ245" s="54"/>
      <c r="BR245" s="54"/>
      <c r="BS245" s="54"/>
      <c r="BT245" s="54"/>
      <c r="BU245" s="54"/>
      <c r="BV245" s="54"/>
      <c r="BW245" s="54"/>
      <c r="BX245" s="54"/>
      <c r="BY245" s="54"/>
      <c r="BZ245" s="54"/>
      <c r="CA245" s="54"/>
      <c r="CB245" s="54"/>
      <c r="CC245" s="54"/>
      <c r="CD245" s="54"/>
      <c r="CE245" s="54"/>
      <c r="CF245" s="54"/>
      <c r="CG245" s="54"/>
      <c r="CH245" s="54"/>
      <c r="CI245" s="54"/>
      <c r="CJ245" s="54"/>
      <c r="CK245" s="54"/>
      <c r="CL245" s="54"/>
      <c r="CM245" s="54"/>
      <c r="CN245" s="54"/>
      <c r="CO245" s="54"/>
      <c r="CP245" s="54"/>
      <c r="CQ245" s="54"/>
      <c r="CR245" s="54"/>
      <c r="CS245" s="54"/>
      <c r="CT245" s="54"/>
      <c r="CU245" s="54"/>
      <c r="CV245" s="54"/>
      <c r="CW245" s="54"/>
      <c r="CX245" s="54"/>
      <c r="CY245" s="54"/>
      <c r="CZ245" s="54"/>
      <c r="DA245" s="54"/>
      <c r="DB245" s="54"/>
      <c r="DC245" s="54"/>
      <c r="DD245" s="54"/>
      <c r="DE245" s="54"/>
      <c r="DF245" s="54"/>
      <c r="DG245" s="54"/>
      <c r="DH245" s="54"/>
      <c r="DI245" s="54"/>
      <c r="DJ245" s="54"/>
      <c r="DK245" s="54"/>
      <c r="DL245" s="54"/>
      <c r="DM245" s="54"/>
      <c r="DN245" s="54"/>
      <c r="DO245" s="54"/>
      <c r="DP245" s="54"/>
      <c r="DQ245" s="54"/>
      <c r="DR245" s="54"/>
      <c r="DS245" s="54"/>
      <c r="DT245" s="54"/>
      <c r="DU245" s="54"/>
      <c r="DV245" s="54"/>
      <c r="DW245" s="54"/>
      <c r="DX245" s="54"/>
      <c r="DY245" s="54"/>
      <c r="DZ245" s="54"/>
      <c r="EA245" s="54"/>
      <c r="EB245" s="54"/>
      <c r="EC245" s="54"/>
      <c r="ED245" s="54"/>
      <c r="EE245" s="54"/>
      <c r="EF245" s="54"/>
      <c r="EG245" s="54"/>
      <c r="EH245" s="54"/>
      <c r="EI245" s="54"/>
      <c r="EJ245" s="54"/>
      <c r="EK245" s="54"/>
      <c r="EL245" s="54"/>
      <c r="EM245" s="54"/>
      <c r="EN245" s="54"/>
      <c r="EO245" s="54"/>
      <c r="EP245" s="54"/>
      <c r="EQ245" s="54"/>
      <c r="ER245" s="54"/>
      <c r="ES245" s="54"/>
      <c r="ET245" s="54"/>
      <c r="EU245" s="54"/>
      <c r="EV245" s="54"/>
      <c r="EW245" s="54"/>
      <c r="EX245" s="54"/>
      <c r="EY245" s="54"/>
      <c r="EZ245" s="54"/>
      <c r="FA245" s="54"/>
      <c r="FB245" s="54"/>
      <c r="FC245" s="54"/>
      <c r="FD245" s="54"/>
      <c r="FE245" s="54"/>
      <c r="FF245" s="54"/>
      <c r="FG245" s="54"/>
      <c r="FH245" s="54"/>
      <c r="FI245" s="54"/>
      <c r="FJ245" s="54"/>
      <c r="FK245" s="54"/>
      <c r="FL245" s="54"/>
      <c r="FM245" s="54"/>
      <c r="FN245" s="54"/>
      <c r="FO245" s="54"/>
      <c r="FP245" s="54"/>
      <c r="FQ245" s="54"/>
      <c r="FR245" s="54"/>
      <c r="FS245" s="54"/>
      <c r="FT245" s="54"/>
      <c r="FU245" s="54"/>
      <c r="FV245" s="54"/>
      <c r="FW245" s="54"/>
      <c r="FX245" s="54"/>
      <c r="FY245" s="54"/>
      <c r="FZ245" s="54"/>
      <c r="GA245" s="54"/>
      <c r="GB245" s="54"/>
      <c r="GC245" s="54"/>
      <c r="GD245" s="54"/>
      <c r="GE245" s="54"/>
      <c r="GF245" s="54"/>
      <c r="GG245" s="54"/>
      <c r="GH245" s="54"/>
    </row>
    <row r="246" spans="1:190" ht="25.5">
      <c r="A246" s="356" t="s">
        <v>1967</v>
      </c>
      <c r="B246" s="357" t="s">
        <v>328</v>
      </c>
      <c r="C246" s="356" t="s">
        <v>1344</v>
      </c>
      <c r="D246" s="358"/>
      <c r="E246" s="368"/>
      <c r="F246" s="368"/>
      <c r="G246" s="368"/>
      <c r="H246" s="368"/>
      <c r="I246" s="368"/>
      <c r="J246" s="368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F246" s="54"/>
      <c r="BG246" s="54"/>
      <c r="BH246" s="54"/>
      <c r="BI246" s="54"/>
      <c r="BJ246" s="54"/>
      <c r="BK246" s="54"/>
      <c r="BL246" s="54"/>
      <c r="BM246" s="54"/>
      <c r="BN246" s="54"/>
      <c r="BO246" s="54"/>
      <c r="BP246" s="54"/>
      <c r="BQ246" s="54"/>
      <c r="BR246" s="54"/>
      <c r="BS246" s="54"/>
      <c r="BT246" s="54"/>
      <c r="BU246" s="54"/>
      <c r="BV246" s="54"/>
      <c r="BW246" s="54"/>
      <c r="BX246" s="54"/>
      <c r="BY246" s="54"/>
      <c r="BZ246" s="54"/>
      <c r="CA246" s="54"/>
      <c r="CB246" s="54"/>
      <c r="CC246" s="54"/>
      <c r="CD246" s="54"/>
      <c r="CE246" s="54"/>
      <c r="CF246" s="54"/>
      <c r="CG246" s="54"/>
      <c r="CH246" s="54"/>
      <c r="CI246" s="54"/>
      <c r="CJ246" s="54"/>
      <c r="CK246" s="54"/>
      <c r="CL246" s="54"/>
      <c r="CM246" s="54"/>
      <c r="CN246" s="54"/>
      <c r="CO246" s="54"/>
      <c r="CP246" s="54"/>
      <c r="CQ246" s="54"/>
      <c r="CR246" s="54"/>
      <c r="CS246" s="54"/>
      <c r="CT246" s="54"/>
      <c r="CU246" s="54"/>
      <c r="CV246" s="54"/>
      <c r="CW246" s="54"/>
      <c r="CX246" s="54"/>
      <c r="CY246" s="54"/>
      <c r="CZ246" s="54"/>
      <c r="DA246" s="54"/>
      <c r="DB246" s="54"/>
      <c r="DC246" s="54"/>
      <c r="DD246" s="54"/>
      <c r="DE246" s="54"/>
      <c r="DF246" s="54"/>
      <c r="DG246" s="54"/>
      <c r="DH246" s="54"/>
      <c r="DI246" s="54"/>
      <c r="DJ246" s="54"/>
      <c r="DK246" s="54"/>
      <c r="DL246" s="54"/>
      <c r="DM246" s="54"/>
      <c r="DN246" s="54"/>
      <c r="DO246" s="54"/>
      <c r="DP246" s="54"/>
      <c r="DQ246" s="54"/>
      <c r="DR246" s="54"/>
      <c r="DS246" s="54"/>
      <c r="DT246" s="54"/>
      <c r="DU246" s="54"/>
      <c r="DV246" s="54"/>
      <c r="DW246" s="54"/>
      <c r="DX246" s="54"/>
      <c r="DY246" s="54"/>
      <c r="DZ246" s="54"/>
      <c r="EA246" s="54"/>
      <c r="EB246" s="54"/>
      <c r="EC246" s="54"/>
      <c r="ED246" s="54"/>
      <c r="EE246" s="54"/>
      <c r="EF246" s="54"/>
      <c r="EG246" s="54"/>
      <c r="EH246" s="54"/>
      <c r="EI246" s="54"/>
      <c r="EJ246" s="54"/>
      <c r="EK246" s="54"/>
      <c r="EL246" s="54"/>
      <c r="EM246" s="54"/>
      <c r="EN246" s="54"/>
      <c r="EO246" s="54"/>
      <c r="EP246" s="54"/>
      <c r="EQ246" s="54"/>
      <c r="ER246" s="54"/>
      <c r="ES246" s="54"/>
      <c r="ET246" s="54"/>
      <c r="EU246" s="54"/>
      <c r="EV246" s="54"/>
      <c r="EW246" s="54"/>
      <c r="EX246" s="54"/>
      <c r="EY246" s="54"/>
      <c r="EZ246" s="54"/>
      <c r="FA246" s="54"/>
      <c r="FB246" s="54"/>
      <c r="FC246" s="54"/>
      <c r="FD246" s="54"/>
      <c r="FE246" s="54"/>
      <c r="FF246" s="54"/>
      <c r="FG246" s="54"/>
      <c r="FH246" s="54"/>
      <c r="FI246" s="54"/>
      <c r="FJ246" s="54"/>
      <c r="FK246" s="54"/>
      <c r="FL246" s="54"/>
      <c r="FM246" s="54"/>
      <c r="FN246" s="54"/>
      <c r="FO246" s="54"/>
      <c r="FP246" s="54"/>
      <c r="FQ246" s="54"/>
      <c r="FR246" s="54"/>
      <c r="FS246" s="54"/>
      <c r="FT246" s="54"/>
      <c r="FU246" s="54"/>
      <c r="FV246" s="54"/>
      <c r="FW246" s="54"/>
      <c r="FX246" s="54"/>
      <c r="FY246" s="54"/>
      <c r="FZ246" s="54"/>
      <c r="GA246" s="54"/>
      <c r="GB246" s="54"/>
      <c r="GC246" s="54"/>
      <c r="GD246" s="54"/>
      <c r="GE246" s="54"/>
      <c r="GF246" s="54"/>
      <c r="GG246" s="54"/>
      <c r="GH246" s="54"/>
    </row>
    <row r="247" spans="1:190" ht="38.25">
      <c r="A247" s="356" t="s">
        <v>1969</v>
      </c>
      <c r="B247" s="357" t="s">
        <v>330</v>
      </c>
      <c r="C247" s="356" t="s">
        <v>1345</v>
      </c>
      <c r="D247" s="358"/>
      <c r="E247" s="368"/>
      <c r="F247" s="368"/>
      <c r="G247" s="368"/>
      <c r="H247" s="368"/>
      <c r="I247" s="368"/>
      <c r="J247" s="368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F247" s="54"/>
      <c r="BG247" s="54"/>
      <c r="BH247" s="54"/>
      <c r="BI247" s="54"/>
      <c r="BJ247" s="54"/>
      <c r="BK247" s="54"/>
      <c r="BL247" s="54"/>
      <c r="BM247" s="54"/>
      <c r="BN247" s="54"/>
      <c r="BO247" s="54"/>
      <c r="BP247" s="54"/>
      <c r="BQ247" s="54"/>
      <c r="BR247" s="54"/>
      <c r="BS247" s="54"/>
      <c r="BT247" s="54"/>
      <c r="BU247" s="54"/>
      <c r="BV247" s="54"/>
      <c r="BW247" s="54"/>
      <c r="BX247" s="54"/>
      <c r="BY247" s="54"/>
      <c r="BZ247" s="54"/>
      <c r="CA247" s="54"/>
      <c r="CB247" s="54"/>
      <c r="CC247" s="54"/>
      <c r="CD247" s="54"/>
      <c r="CE247" s="54"/>
      <c r="CF247" s="54"/>
      <c r="CG247" s="54"/>
      <c r="CH247" s="54"/>
      <c r="CI247" s="54"/>
      <c r="CJ247" s="54"/>
      <c r="CK247" s="54"/>
      <c r="CL247" s="54"/>
      <c r="CM247" s="54"/>
      <c r="CN247" s="54"/>
      <c r="CO247" s="54"/>
      <c r="CP247" s="54"/>
      <c r="CQ247" s="54"/>
      <c r="CR247" s="54"/>
      <c r="CS247" s="54"/>
      <c r="CT247" s="54"/>
      <c r="CU247" s="54"/>
      <c r="CV247" s="54"/>
      <c r="CW247" s="54"/>
      <c r="CX247" s="54"/>
      <c r="CY247" s="54"/>
      <c r="CZ247" s="54"/>
      <c r="DA247" s="54"/>
      <c r="DB247" s="54"/>
      <c r="DC247" s="54"/>
      <c r="DD247" s="54"/>
      <c r="DE247" s="54"/>
      <c r="DF247" s="54"/>
      <c r="DG247" s="54"/>
      <c r="DH247" s="54"/>
      <c r="DI247" s="54"/>
      <c r="DJ247" s="54"/>
      <c r="DK247" s="54"/>
      <c r="DL247" s="54"/>
      <c r="DM247" s="54"/>
      <c r="DN247" s="54"/>
      <c r="DO247" s="54"/>
      <c r="DP247" s="54"/>
      <c r="DQ247" s="54"/>
      <c r="DR247" s="54"/>
      <c r="DS247" s="54"/>
      <c r="DT247" s="54"/>
      <c r="DU247" s="54"/>
      <c r="DV247" s="54"/>
      <c r="DW247" s="54"/>
      <c r="DX247" s="54"/>
      <c r="DY247" s="54"/>
      <c r="DZ247" s="54"/>
      <c r="EA247" s="54"/>
      <c r="EB247" s="54"/>
      <c r="EC247" s="54"/>
      <c r="ED247" s="54"/>
      <c r="EE247" s="54"/>
      <c r="EF247" s="54"/>
      <c r="EG247" s="54"/>
      <c r="EH247" s="54"/>
      <c r="EI247" s="54"/>
      <c r="EJ247" s="54"/>
      <c r="EK247" s="54"/>
      <c r="EL247" s="54"/>
      <c r="EM247" s="54"/>
      <c r="EN247" s="54"/>
      <c r="EO247" s="54"/>
      <c r="EP247" s="54"/>
      <c r="EQ247" s="54"/>
      <c r="ER247" s="54"/>
      <c r="ES247" s="54"/>
      <c r="ET247" s="54"/>
      <c r="EU247" s="54"/>
      <c r="EV247" s="54"/>
      <c r="EW247" s="54"/>
      <c r="EX247" s="54"/>
      <c r="EY247" s="54"/>
      <c r="EZ247" s="54"/>
      <c r="FA247" s="54"/>
      <c r="FB247" s="54"/>
      <c r="FC247" s="54"/>
      <c r="FD247" s="54"/>
      <c r="FE247" s="54"/>
      <c r="FF247" s="54"/>
      <c r="FG247" s="54"/>
      <c r="FH247" s="54"/>
      <c r="FI247" s="54"/>
      <c r="FJ247" s="54"/>
      <c r="FK247" s="54"/>
      <c r="FL247" s="54"/>
      <c r="FM247" s="54"/>
      <c r="FN247" s="54"/>
      <c r="FO247" s="54"/>
      <c r="FP247" s="54"/>
      <c r="FQ247" s="54"/>
      <c r="FR247" s="54"/>
      <c r="FS247" s="54"/>
      <c r="FT247" s="54"/>
      <c r="FU247" s="54"/>
      <c r="FV247" s="54"/>
      <c r="FW247" s="54"/>
      <c r="FX247" s="54"/>
      <c r="FY247" s="54"/>
      <c r="FZ247" s="54"/>
      <c r="GA247" s="54"/>
      <c r="GB247" s="54"/>
      <c r="GC247" s="54"/>
      <c r="GD247" s="54"/>
      <c r="GE247" s="54"/>
      <c r="GF247" s="54"/>
      <c r="GG247" s="54"/>
      <c r="GH247" s="54"/>
    </row>
    <row r="248" spans="1:190" ht="36">
      <c r="A248" s="359" t="s">
        <v>1971</v>
      </c>
      <c r="B248" s="360" t="s">
        <v>2180</v>
      </c>
      <c r="C248" s="361" t="s">
        <v>329</v>
      </c>
      <c r="D248" s="362"/>
      <c r="E248" s="369">
        <f t="shared" si="6"/>
        <v>240900</v>
      </c>
      <c r="F248" s="369">
        <f>+VLOOKUP(B248,'[1]Alimentazione CE Ricavi'!$H$1:$M$270,6,FALSE)</f>
        <v>240900</v>
      </c>
      <c r="G248" s="369"/>
      <c r="H248" s="369">
        <f t="shared" si="7"/>
        <v>233122.02</v>
      </c>
      <c r="I248" s="369">
        <v>233122.02</v>
      </c>
      <c r="J248" s="369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F248" s="54"/>
      <c r="BG248" s="54"/>
      <c r="BH248" s="54"/>
      <c r="BI248" s="54"/>
      <c r="BJ248" s="54"/>
      <c r="BK248" s="54"/>
      <c r="BL248" s="54"/>
      <c r="BM248" s="54"/>
      <c r="BN248" s="54"/>
      <c r="BO248" s="54"/>
      <c r="BP248" s="54"/>
      <c r="BQ248" s="54"/>
      <c r="BR248" s="54"/>
      <c r="BS248" s="54"/>
      <c r="BT248" s="54"/>
      <c r="BU248" s="54"/>
      <c r="BV248" s="54"/>
      <c r="BW248" s="54"/>
      <c r="BX248" s="54"/>
      <c r="BY248" s="54"/>
      <c r="BZ248" s="54"/>
      <c r="CA248" s="54"/>
      <c r="CB248" s="54"/>
      <c r="CC248" s="54"/>
      <c r="CD248" s="54"/>
      <c r="CE248" s="54"/>
      <c r="CF248" s="54"/>
      <c r="CG248" s="54"/>
      <c r="CH248" s="54"/>
      <c r="CI248" s="54"/>
      <c r="CJ248" s="54"/>
      <c r="CK248" s="54"/>
      <c r="CL248" s="54"/>
      <c r="CM248" s="54"/>
      <c r="CN248" s="54"/>
      <c r="CO248" s="54"/>
      <c r="CP248" s="54"/>
      <c r="CQ248" s="54"/>
      <c r="CR248" s="54"/>
      <c r="CS248" s="54"/>
      <c r="CT248" s="54"/>
      <c r="CU248" s="54"/>
      <c r="CV248" s="54"/>
      <c r="CW248" s="54"/>
      <c r="CX248" s="54"/>
      <c r="CY248" s="54"/>
      <c r="CZ248" s="54"/>
      <c r="DA248" s="54"/>
      <c r="DB248" s="54"/>
      <c r="DC248" s="54"/>
      <c r="DD248" s="54"/>
      <c r="DE248" s="54"/>
      <c r="DF248" s="54"/>
      <c r="DG248" s="54"/>
      <c r="DH248" s="54"/>
      <c r="DI248" s="54"/>
      <c r="DJ248" s="54"/>
      <c r="DK248" s="54"/>
      <c r="DL248" s="54"/>
      <c r="DM248" s="54"/>
      <c r="DN248" s="54"/>
      <c r="DO248" s="54"/>
      <c r="DP248" s="54"/>
      <c r="DQ248" s="54"/>
      <c r="DR248" s="54"/>
      <c r="DS248" s="54"/>
      <c r="DT248" s="54"/>
      <c r="DU248" s="54"/>
      <c r="DV248" s="54"/>
      <c r="DW248" s="54"/>
      <c r="DX248" s="54"/>
      <c r="DY248" s="54"/>
      <c r="DZ248" s="54"/>
      <c r="EA248" s="54"/>
      <c r="EB248" s="54"/>
      <c r="EC248" s="54"/>
      <c r="ED248" s="54"/>
      <c r="EE248" s="54"/>
      <c r="EF248" s="54"/>
      <c r="EG248" s="54"/>
      <c r="EH248" s="54"/>
      <c r="EI248" s="54"/>
      <c r="EJ248" s="54"/>
      <c r="EK248" s="54"/>
      <c r="EL248" s="54"/>
      <c r="EM248" s="54"/>
      <c r="EN248" s="54"/>
      <c r="EO248" s="54"/>
      <c r="EP248" s="54"/>
      <c r="EQ248" s="54"/>
      <c r="ER248" s="54"/>
      <c r="ES248" s="54"/>
      <c r="ET248" s="54"/>
      <c r="EU248" s="54"/>
      <c r="EV248" s="54"/>
      <c r="EW248" s="54"/>
      <c r="EX248" s="54"/>
      <c r="EY248" s="54"/>
      <c r="EZ248" s="54"/>
      <c r="FA248" s="54"/>
      <c r="FB248" s="54"/>
      <c r="FC248" s="54"/>
      <c r="FD248" s="54"/>
      <c r="FE248" s="54"/>
      <c r="FF248" s="54"/>
      <c r="FG248" s="54"/>
      <c r="FH248" s="54"/>
      <c r="FI248" s="54"/>
      <c r="FJ248" s="54"/>
      <c r="FK248" s="54"/>
      <c r="FL248" s="54"/>
      <c r="FM248" s="54"/>
      <c r="FN248" s="54"/>
      <c r="FO248" s="54"/>
      <c r="FP248" s="54"/>
      <c r="FQ248" s="54"/>
      <c r="FR248" s="54"/>
      <c r="FS248" s="54"/>
      <c r="FT248" s="54"/>
      <c r="FU248" s="54"/>
      <c r="FV248" s="54"/>
      <c r="FW248" s="54"/>
      <c r="FX248" s="54"/>
      <c r="FY248" s="54"/>
      <c r="FZ248" s="54"/>
      <c r="GA248" s="54"/>
      <c r="GB248" s="54"/>
      <c r="GC248" s="54"/>
      <c r="GD248" s="54"/>
      <c r="GE248" s="54"/>
      <c r="GF248" s="54"/>
      <c r="GG248" s="54"/>
      <c r="GH248" s="54"/>
    </row>
    <row r="249" spans="1:190" ht="25.5">
      <c r="A249" s="356" t="s">
        <v>1969</v>
      </c>
      <c r="B249" s="357" t="s">
        <v>332</v>
      </c>
      <c r="C249" s="356" t="s">
        <v>1346</v>
      </c>
      <c r="D249" s="358"/>
      <c r="E249" s="368"/>
      <c r="F249" s="368"/>
      <c r="G249" s="368"/>
      <c r="H249" s="368"/>
      <c r="I249" s="368"/>
      <c r="J249" s="368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F249" s="54"/>
      <c r="BG249" s="54"/>
      <c r="BH249" s="54"/>
      <c r="BI249" s="54"/>
      <c r="BJ249" s="54"/>
      <c r="BK249" s="54"/>
      <c r="BL249" s="54"/>
      <c r="BM249" s="54"/>
      <c r="BN249" s="54"/>
      <c r="BO249" s="54"/>
      <c r="BP249" s="54"/>
      <c r="BQ249" s="54"/>
      <c r="BR249" s="54"/>
      <c r="BS249" s="54"/>
      <c r="BT249" s="54"/>
      <c r="BU249" s="54"/>
      <c r="BV249" s="54"/>
      <c r="BW249" s="54"/>
      <c r="BX249" s="54"/>
      <c r="BY249" s="54"/>
      <c r="BZ249" s="54"/>
      <c r="CA249" s="54"/>
      <c r="CB249" s="54"/>
      <c r="CC249" s="54"/>
      <c r="CD249" s="54"/>
      <c r="CE249" s="54"/>
      <c r="CF249" s="54"/>
      <c r="CG249" s="54"/>
      <c r="CH249" s="54"/>
      <c r="CI249" s="54"/>
      <c r="CJ249" s="54"/>
      <c r="CK249" s="54"/>
      <c r="CL249" s="54"/>
      <c r="CM249" s="54"/>
      <c r="CN249" s="54"/>
      <c r="CO249" s="54"/>
      <c r="CP249" s="54"/>
      <c r="CQ249" s="54"/>
      <c r="CR249" s="54"/>
      <c r="CS249" s="54"/>
      <c r="CT249" s="54"/>
      <c r="CU249" s="54"/>
      <c r="CV249" s="54"/>
      <c r="CW249" s="54"/>
      <c r="CX249" s="54"/>
      <c r="CY249" s="54"/>
      <c r="CZ249" s="54"/>
      <c r="DA249" s="54"/>
      <c r="DB249" s="54"/>
      <c r="DC249" s="54"/>
      <c r="DD249" s="54"/>
      <c r="DE249" s="54"/>
      <c r="DF249" s="54"/>
      <c r="DG249" s="54"/>
      <c r="DH249" s="54"/>
      <c r="DI249" s="54"/>
      <c r="DJ249" s="54"/>
      <c r="DK249" s="54"/>
      <c r="DL249" s="54"/>
      <c r="DM249" s="54"/>
      <c r="DN249" s="54"/>
      <c r="DO249" s="54"/>
      <c r="DP249" s="54"/>
      <c r="DQ249" s="54"/>
      <c r="DR249" s="54"/>
      <c r="DS249" s="54"/>
      <c r="DT249" s="54"/>
      <c r="DU249" s="54"/>
      <c r="DV249" s="54"/>
      <c r="DW249" s="54"/>
      <c r="DX249" s="54"/>
      <c r="DY249" s="54"/>
      <c r="DZ249" s="54"/>
      <c r="EA249" s="54"/>
      <c r="EB249" s="54"/>
      <c r="EC249" s="54"/>
      <c r="ED249" s="54"/>
      <c r="EE249" s="54"/>
      <c r="EF249" s="54"/>
      <c r="EG249" s="54"/>
      <c r="EH249" s="54"/>
      <c r="EI249" s="54"/>
      <c r="EJ249" s="54"/>
      <c r="EK249" s="54"/>
      <c r="EL249" s="54"/>
      <c r="EM249" s="54"/>
      <c r="EN249" s="54"/>
      <c r="EO249" s="54"/>
      <c r="EP249" s="54"/>
      <c r="EQ249" s="54"/>
      <c r="ER249" s="54"/>
      <c r="ES249" s="54"/>
      <c r="ET249" s="54"/>
      <c r="EU249" s="54"/>
      <c r="EV249" s="54"/>
      <c r="EW249" s="54"/>
      <c r="EX249" s="54"/>
      <c r="EY249" s="54"/>
      <c r="EZ249" s="54"/>
      <c r="FA249" s="54"/>
      <c r="FB249" s="54"/>
      <c r="FC249" s="54"/>
      <c r="FD249" s="54"/>
      <c r="FE249" s="54"/>
      <c r="FF249" s="54"/>
      <c r="FG249" s="54"/>
      <c r="FH249" s="54"/>
      <c r="FI249" s="54"/>
      <c r="FJ249" s="54"/>
      <c r="FK249" s="54"/>
      <c r="FL249" s="54"/>
      <c r="FM249" s="54"/>
      <c r="FN249" s="54"/>
      <c r="FO249" s="54"/>
      <c r="FP249" s="54"/>
      <c r="FQ249" s="54"/>
      <c r="FR249" s="54"/>
      <c r="FS249" s="54"/>
      <c r="FT249" s="54"/>
      <c r="FU249" s="54"/>
      <c r="FV249" s="54"/>
      <c r="FW249" s="54"/>
      <c r="FX249" s="54"/>
      <c r="FY249" s="54"/>
      <c r="FZ249" s="54"/>
      <c r="GA249" s="54"/>
      <c r="GB249" s="54"/>
      <c r="GC249" s="54"/>
      <c r="GD249" s="54"/>
      <c r="GE249" s="54"/>
      <c r="GF249" s="54"/>
      <c r="GG249" s="54"/>
      <c r="GH249" s="54"/>
    </row>
    <row r="250" spans="1:190" ht="24">
      <c r="A250" s="359" t="s">
        <v>1971</v>
      </c>
      <c r="B250" s="360" t="s">
        <v>2181</v>
      </c>
      <c r="C250" s="361" t="s">
        <v>331</v>
      </c>
      <c r="D250" s="362"/>
      <c r="E250" s="369">
        <f t="shared" si="6"/>
        <v>180000</v>
      </c>
      <c r="F250" s="369">
        <f>+VLOOKUP(B250,'[1]Alimentazione CE Ricavi'!$H$1:$M$270,6,FALSE)</f>
        <v>180000</v>
      </c>
      <c r="G250" s="369"/>
      <c r="H250" s="369">
        <f t="shared" si="7"/>
        <v>193320.23</v>
      </c>
      <c r="I250" s="369">
        <v>193320.23</v>
      </c>
      <c r="J250" s="369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F250" s="54"/>
      <c r="BG250" s="54"/>
      <c r="BH250" s="54"/>
      <c r="BI250" s="54"/>
      <c r="BJ250" s="54"/>
      <c r="BK250" s="54"/>
      <c r="BL250" s="54"/>
      <c r="BM250" s="54"/>
      <c r="BN250" s="54"/>
      <c r="BO250" s="54"/>
      <c r="BP250" s="54"/>
      <c r="BQ250" s="54"/>
      <c r="BR250" s="54"/>
      <c r="BS250" s="54"/>
      <c r="BT250" s="54"/>
      <c r="BU250" s="54"/>
      <c r="BV250" s="54"/>
      <c r="BW250" s="54"/>
      <c r="BX250" s="54"/>
      <c r="BY250" s="54"/>
      <c r="BZ250" s="54"/>
      <c r="CA250" s="54"/>
      <c r="CB250" s="54"/>
      <c r="CC250" s="54"/>
      <c r="CD250" s="54"/>
      <c r="CE250" s="54"/>
      <c r="CF250" s="54"/>
      <c r="CG250" s="54"/>
      <c r="CH250" s="54"/>
      <c r="CI250" s="54"/>
      <c r="CJ250" s="54"/>
      <c r="CK250" s="54"/>
      <c r="CL250" s="54"/>
      <c r="CM250" s="54"/>
      <c r="CN250" s="54"/>
      <c r="CO250" s="54"/>
      <c r="CP250" s="54"/>
      <c r="CQ250" s="54"/>
      <c r="CR250" s="54"/>
      <c r="CS250" s="54"/>
      <c r="CT250" s="54"/>
      <c r="CU250" s="54"/>
      <c r="CV250" s="54"/>
      <c r="CW250" s="54"/>
      <c r="CX250" s="54"/>
      <c r="CY250" s="54"/>
      <c r="CZ250" s="54"/>
      <c r="DA250" s="54"/>
      <c r="DB250" s="54"/>
      <c r="DC250" s="54"/>
      <c r="DD250" s="54"/>
      <c r="DE250" s="54"/>
      <c r="DF250" s="54"/>
      <c r="DG250" s="54"/>
      <c r="DH250" s="54"/>
      <c r="DI250" s="54"/>
      <c r="DJ250" s="54"/>
      <c r="DK250" s="54"/>
      <c r="DL250" s="54"/>
      <c r="DM250" s="54"/>
      <c r="DN250" s="54"/>
      <c r="DO250" s="54"/>
      <c r="DP250" s="54"/>
      <c r="DQ250" s="54"/>
      <c r="DR250" s="54"/>
      <c r="DS250" s="54"/>
      <c r="DT250" s="54"/>
      <c r="DU250" s="54"/>
      <c r="DV250" s="54"/>
      <c r="DW250" s="54"/>
      <c r="DX250" s="54"/>
      <c r="DY250" s="54"/>
      <c r="DZ250" s="54"/>
      <c r="EA250" s="54"/>
      <c r="EB250" s="54"/>
      <c r="EC250" s="54"/>
      <c r="ED250" s="54"/>
      <c r="EE250" s="54"/>
      <c r="EF250" s="54"/>
      <c r="EG250" s="54"/>
      <c r="EH250" s="54"/>
      <c r="EI250" s="54"/>
      <c r="EJ250" s="54"/>
      <c r="EK250" s="54"/>
      <c r="EL250" s="54"/>
      <c r="EM250" s="54"/>
      <c r="EN250" s="54"/>
      <c r="EO250" s="54"/>
      <c r="EP250" s="54"/>
      <c r="EQ250" s="54"/>
      <c r="ER250" s="54"/>
      <c r="ES250" s="54"/>
      <c r="ET250" s="54"/>
      <c r="EU250" s="54"/>
      <c r="EV250" s="54"/>
      <c r="EW250" s="54"/>
      <c r="EX250" s="54"/>
      <c r="EY250" s="54"/>
      <c r="EZ250" s="54"/>
      <c r="FA250" s="54"/>
      <c r="FB250" s="54"/>
      <c r="FC250" s="54"/>
      <c r="FD250" s="54"/>
      <c r="FE250" s="54"/>
      <c r="FF250" s="54"/>
      <c r="FG250" s="54"/>
      <c r="FH250" s="54"/>
      <c r="FI250" s="54"/>
      <c r="FJ250" s="54"/>
      <c r="FK250" s="54"/>
      <c r="FL250" s="54"/>
      <c r="FM250" s="54"/>
      <c r="FN250" s="54"/>
      <c r="FO250" s="54"/>
      <c r="FP250" s="54"/>
      <c r="FQ250" s="54"/>
      <c r="FR250" s="54"/>
      <c r="FS250" s="54"/>
      <c r="FT250" s="54"/>
      <c r="FU250" s="54"/>
      <c r="FV250" s="54"/>
      <c r="FW250" s="54"/>
      <c r="FX250" s="54"/>
      <c r="FY250" s="54"/>
      <c r="FZ250" s="54"/>
      <c r="GA250" s="54"/>
      <c r="GB250" s="54"/>
      <c r="GC250" s="54"/>
      <c r="GD250" s="54"/>
      <c r="GE250" s="54"/>
      <c r="GF250" s="54"/>
      <c r="GG250" s="54"/>
      <c r="GH250" s="54"/>
    </row>
    <row r="251" spans="1:190" ht="25.5">
      <c r="A251" s="356" t="s">
        <v>1969</v>
      </c>
      <c r="B251" s="357" t="s">
        <v>334</v>
      </c>
      <c r="C251" s="356" t="s">
        <v>1347</v>
      </c>
      <c r="D251" s="358"/>
      <c r="E251" s="368"/>
      <c r="F251" s="368"/>
      <c r="G251" s="368"/>
      <c r="H251" s="368"/>
      <c r="I251" s="368"/>
      <c r="J251" s="368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F251" s="54"/>
      <c r="BG251" s="54"/>
      <c r="BH251" s="54"/>
      <c r="BI251" s="54"/>
      <c r="BJ251" s="54"/>
      <c r="BK251" s="54"/>
      <c r="BL251" s="54"/>
      <c r="BM251" s="54"/>
      <c r="BN251" s="54"/>
      <c r="BO251" s="54"/>
      <c r="BP251" s="54"/>
      <c r="BQ251" s="54"/>
      <c r="BR251" s="54"/>
      <c r="BS251" s="54"/>
      <c r="BT251" s="54"/>
      <c r="BU251" s="54"/>
      <c r="BV251" s="54"/>
      <c r="BW251" s="54"/>
      <c r="BX251" s="54"/>
      <c r="BY251" s="54"/>
      <c r="BZ251" s="54"/>
      <c r="CA251" s="54"/>
      <c r="CB251" s="54"/>
      <c r="CC251" s="54"/>
      <c r="CD251" s="54"/>
      <c r="CE251" s="54"/>
      <c r="CF251" s="54"/>
      <c r="CG251" s="54"/>
      <c r="CH251" s="54"/>
      <c r="CI251" s="54"/>
      <c r="CJ251" s="54"/>
      <c r="CK251" s="54"/>
      <c r="CL251" s="54"/>
      <c r="CM251" s="54"/>
      <c r="CN251" s="54"/>
      <c r="CO251" s="54"/>
      <c r="CP251" s="54"/>
      <c r="CQ251" s="54"/>
      <c r="CR251" s="54"/>
      <c r="CS251" s="54"/>
      <c r="CT251" s="54"/>
      <c r="CU251" s="54"/>
      <c r="CV251" s="54"/>
      <c r="CW251" s="54"/>
      <c r="CX251" s="54"/>
      <c r="CY251" s="54"/>
      <c r="CZ251" s="54"/>
      <c r="DA251" s="54"/>
      <c r="DB251" s="54"/>
      <c r="DC251" s="54"/>
      <c r="DD251" s="54"/>
      <c r="DE251" s="54"/>
      <c r="DF251" s="54"/>
      <c r="DG251" s="54"/>
      <c r="DH251" s="54"/>
      <c r="DI251" s="54"/>
      <c r="DJ251" s="54"/>
      <c r="DK251" s="54"/>
      <c r="DL251" s="54"/>
      <c r="DM251" s="54"/>
      <c r="DN251" s="54"/>
      <c r="DO251" s="54"/>
      <c r="DP251" s="54"/>
      <c r="DQ251" s="54"/>
      <c r="DR251" s="54"/>
      <c r="DS251" s="54"/>
      <c r="DT251" s="54"/>
      <c r="DU251" s="54"/>
      <c r="DV251" s="54"/>
      <c r="DW251" s="54"/>
      <c r="DX251" s="54"/>
      <c r="DY251" s="54"/>
      <c r="DZ251" s="54"/>
      <c r="EA251" s="54"/>
      <c r="EB251" s="54"/>
      <c r="EC251" s="54"/>
      <c r="ED251" s="54"/>
      <c r="EE251" s="54"/>
      <c r="EF251" s="54"/>
      <c r="EG251" s="54"/>
      <c r="EH251" s="54"/>
      <c r="EI251" s="54"/>
      <c r="EJ251" s="54"/>
      <c r="EK251" s="54"/>
      <c r="EL251" s="54"/>
      <c r="EM251" s="54"/>
      <c r="EN251" s="54"/>
      <c r="EO251" s="54"/>
      <c r="EP251" s="54"/>
      <c r="EQ251" s="54"/>
      <c r="ER251" s="54"/>
      <c r="ES251" s="54"/>
      <c r="ET251" s="54"/>
      <c r="EU251" s="54"/>
      <c r="EV251" s="54"/>
      <c r="EW251" s="54"/>
      <c r="EX251" s="54"/>
      <c r="EY251" s="54"/>
      <c r="EZ251" s="54"/>
      <c r="FA251" s="54"/>
      <c r="FB251" s="54"/>
      <c r="FC251" s="54"/>
      <c r="FD251" s="54"/>
      <c r="FE251" s="54"/>
      <c r="FF251" s="54"/>
      <c r="FG251" s="54"/>
      <c r="FH251" s="54"/>
      <c r="FI251" s="54"/>
      <c r="FJ251" s="54"/>
      <c r="FK251" s="54"/>
      <c r="FL251" s="54"/>
      <c r="FM251" s="54"/>
      <c r="FN251" s="54"/>
      <c r="FO251" s="54"/>
      <c r="FP251" s="54"/>
      <c r="FQ251" s="54"/>
      <c r="FR251" s="54"/>
      <c r="FS251" s="54"/>
      <c r="FT251" s="54"/>
      <c r="FU251" s="54"/>
      <c r="FV251" s="54"/>
      <c r="FW251" s="54"/>
      <c r="FX251" s="54"/>
      <c r="FY251" s="54"/>
      <c r="FZ251" s="54"/>
      <c r="GA251" s="54"/>
      <c r="GB251" s="54"/>
      <c r="GC251" s="54"/>
      <c r="GD251" s="54"/>
      <c r="GE251" s="54"/>
      <c r="GF251" s="54"/>
      <c r="GG251" s="54"/>
      <c r="GH251" s="54"/>
    </row>
    <row r="252" spans="1:190">
      <c r="A252" s="359" t="s">
        <v>1971</v>
      </c>
      <c r="B252" s="360" t="s">
        <v>2182</v>
      </c>
      <c r="C252" s="361" t="s">
        <v>335</v>
      </c>
      <c r="D252" s="362"/>
      <c r="E252" s="369">
        <f t="shared" si="6"/>
        <v>0</v>
      </c>
      <c r="F252" s="369">
        <f>+VLOOKUP(B252,'[1]Alimentazione CE Ricavi'!$H$1:$M$270,6,FALSE)</f>
        <v>0</v>
      </c>
      <c r="G252" s="369"/>
      <c r="H252" s="369">
        <f t="shared" si="7"/>
        <v>0</v>
      </c>
      <c r="I252" s="369">
        <v>0</v>
      </c>
      <c r="J252" s="369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F252" s="54"/>
      <c r="BG252" s="54"/>
      <c r="BH252" s="54"/>
      <c r="BI252" s="54"/>
      <c r="BJ252" s="54"/>
      <c r="BK252" s="54"/>
      <c r="BL252" s="54"/>
      <c r="BM252" s="54"/>
      <c r="BN252" s="54"/>
      <c r="BO252" s="54"/>
      <c r="BP252" s="54"/>
      <c r="BQ252" s="54"/>
      <c r="BR252" s="54"/>
      <c r="BS252" s="54"/>
      <c r="BT252" s="54"/>
      <c r="BU252" s="54"/>
      <c r="BV252" s="54"/>
      <c r="BW252" s="54"/>
      <c r="BX252" s="54"/>
      <c r="BY252" s="54"/>
      <c r="BZ252" s="54"/>
      <c r="CA252" s="54"/>
      <c r="CB252" s="54"/>
      <c r="CC252" s="54"/>
      <c r="CD252" s="54"/>
      <c r="CE252" s="54"/>
      <c r="CF252" s="54"/>
      <c r="CG252" s="54"/>
      <c r="CH252" s="54"/>
      <c r="CI252" s="54"/>
      <c r="CJ252" s="54"/>
      <c r="CK252" s="54"/>
      <c r="CL252" s="54"/>
      <c r="CM252" s="54"/>
      <c r="CN252" s="54"/>
      <c r="CO252" s="54"/>
      <c r="CP252" s="54"/>
      <c r="CQ252" s="54"/>
      <c r="CR252" s="54"/>
      <c r="CS252" s="54"/>
      <c r="CT252" s="54"/>
      <c r="CU252" s="54"/>
      <c r="CV252" s="54"/>
      <c r="CW252" s="54"/>
      <c r="CX252" s="54"/>
      <c r="CY252" s="54"/>
      <c r="CZ252" s="54"/>
      <c r="DA252" s="54"/>
      <c r="DB252" s="54"/>
      <c r="DC252" s="54"/>
      <c r="DD252" s="54"/>
      <c r="DE252" s="54"/>
      <c r="DF252" s="54"/>
      <c r="DG252" s="54"/>
      <c r="DH252" s="54"/>
      <c r="DI252" s="54"/>
      <c r="DJ252" s="54"/>
      <c r="DK252" s="54"/>
      <c r="DL252" s="54"/>
      <c r="DM252" s="54"/>
      <c r="DN252" s="54"/>
      <c r="DO252" s="54"/>
      <c r="DP252" s="54"/>
      <c r="DQ252" s="54"/>
      <c r="DR252" s="54"/>
      <c r="DS252" s="54"/>
      <c r="DT252" s="54"/>
      <c r="DU252" s="54"/>
      <c r="DV252" s="54"/>
      <c r="DW252" s="54"/>
      <c r="DX252" s="54"/>
      <c r="DY252" s="54"/>
      <c r="DZ252" s="54"/>
      <c r="EA252" s="54"/>
      <c r="EB252" s="54"/>
      <c r="EC252" s="54"/>
      <c r="ED252" s="54"/>
      <c r="EE252" s="54"/>
      <c r="EF252" s="54"/>
      <c r="EG252" s="54"/>
      <c r="EH252" s="54"/>
      <c r="EI252" s="54"/>
      <c r="EJ252" s="54"/>
      <c r="EK252" s="54"/>
      <c r="EL252" s="54"/>
      <c r="EM252" s="54"/>
      <c r="EN252" s="54"/>
      <c r="EO252" s="54"/>
      <c r="EP252" s="54"/>
      <c r="EQ252" s="54"/>
      <c r="ER252" s="54"/>
      <c r="ES252" s="54"/>
      <c r="ET252" s="54"/>
      <c r="EU252" s="54"/>
      <c r="EV252" s="54"/>
      <c r="EW252" s="54"/>
      <c r="EX252" s="54"/>
      <c r="EY252" s="54"/>
      <c r="EZ252" s="54"/>
      <c r="FA252" s="54"/>
      <c r="FB252" s="54"/>
      <c r="FC252" s="54"/>
      <c r="FD252" s="54"/>
      <c r="FE252" s="54"/>
      <c r="FF252" s="54"/>
      <c r="FG252" s="54"/>
      <c r="FH252" s="54"/>
      <c r="FI252" s="54"/>
      <c r="FJ252" s="54"/>
      <c r="FK252" s="54"/>
      <c r="FL252" s="54"/>
      <c r="FM252" s="54"/>
      <c r="FN252" s="54"/>
      <c r="FO252" s="54"/>
      <c r="FP252" s="54"/>
      <c r="FQ252" s="54"/>
      <c r="FR252" s="54"/>
      <c r="FS252" s="54"/>
      <c r="FT252" s="54"/>
      <c r="FU252" s="54"/>
      <c r="FV252" s="54"/>
      <c r="FW252" s="54"/>
      <c r="FX252" s="54"/>
      <c r="FY252" s="54"/>
      <c r="FZ252" s="54"/>
      <c r="GA252" s="54"/>
      <c r="GB252" s="54"/>
      <c r="GC252" s="54"/>
      <c r="GD252" s="54"/>
      <c r="GE252" s="54"/>
      <c r="GF252" s="54"/>
      <c r="GG252" s="54"/>
      <c r="GH252" s="54"/>
    </row>
    <row r="253" spans="1:190">
      <c r="A253" s="359" t="s">
        <v>1971</v>
      </c>
      <c r="B253" s="360" t="s">
        <v>2183</v>
      </c>
      <c r="C253" s="361" t="s">
        <v>336</v>
      </c>
      <c r="D253" s="362"/>
      <c r="E253" s="369">
        <f t="shared" si="6"/>
        <v>0</v>
      </c>
      <c r="F253" s="369">
        <f>+VLOOKUP(B253,'[1]Alimentazione CE Ricavi'!$H$1:$M$270,6,FALSE)</f>
        <v>0</v>
      </c>
      <c r="G253" s="369"/>
      <c r="H253" s="369">
        <f t="shared" si="7"/>
        <v>0</v>
      </c>
      <c r="I253" s="369">
        <v>0</v>
      </c>
      <c r="J253" s="369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54"/>
      <c r="BQ253" s="54"/>
      <c r="BR253" s="54"/>
      <c r="BS253" s="54"/>
      <c r="BT253" s="54"/>
      <c r="BU253" s="54"/>
      <c r="BV253" s="54"/>
      <c r="BW253" s="54"/>
      <c r="BX253" s="54"/>
      <c r="BY253" s="54"/>
      <c r="BZ253" s="54"/>
      <c r="CA253" s="54"/>
      <c r="CB253" s="54"/>
      <c r="CC253" s="54"/>
      <c r="CD253" s="54"/>
      <c r="CE253" s="54"/>
      <c r="CF253" s="54"/>
      <c r="CG253" s="54"/>
      <c r="CH253" s="54"/>
      <c r="CI253" s="54"/>
      <c r="CJ253" s="54"/>
      <c r="CK253" s="54"/>
      <c r="CL253" s="54"/>
      <c r="CM253" s="54"/>
      <c r="CN253" s="54"/>
      <c r="CO253" s="54"/>
      <c r="CP253" s="54"/>
      <c r="CQ253" s="54"/>
      <c r="CR253" s="54"/>
      <c r="CS253" s="54"/>
      <c r="CT253" s="54"/>
      <c r="CU253" s="54"/>
      <c r="CV253" s="54"/>
      <c r="CW253" s="54"/>
      <c r="CX253" s="54"/>
      <c r="CY253" s="54"/>
      <c r="CZ253" s="54"/>
      <c r="DA253" s="54"/>
      <c r="DB253" s="54"/>
      <c r="DC253" s="54"/>
      <c r="DD253" s="54"/>
      <c r="DE253" s="54"/>
      <c r="DF253" s="54"/>
      <c r="DG253" s="54"/>
      <c r="DH253" s="54"/>
      <c r="DI253" s="54"/>
      <c r="DJ253" s="54"/>
      <c r="DK253" s="54"/>
      <c r="DL253" s="54"/>
      <c r="DM253" s="54"/>
      <c r="DN253" s="54"/>
      <c r="DO253" s="54"/>
      <c r="DP253" s="54"/>
      <c r="DQ253" s="54"/>
      <c r="DR253" s="54"/>
      <c r="DS253" s="54"/>
      <c r="DT253" s="54"/>
      <c r="DU253" s="54"/>
      <c r="DV253" s="54"/>
      <c r="DW253" s="54"/>
      <c r="DX253" s="54"/>
      <c r="DY253" s="54"/>
      <c r="DZ253" s="54"/>
      <c r="EA253" s="54"/>
      <c r="EB253" s="54"/>
      <c r="EC253" s="54"/>
      <c r="ED253" s="54"/>
      <c r="EE253" s="54"/>
      <c r="EF253" s="54"/>
      <c r="EG253" s="54"/>
      <c r="EH253" s="54"/>
      <c r="EI253" s="54"/>
      <c r="EJ253" s="54"/>
      <c r="EK253" s="54"/>
      <c r="EL253" s="54"/>
      <c r="EM253" s="54"/>
      <c r="EN253" s="54"/>
      <c r="EO253" s="54"/>
      <c r="EP253" s="54"/>
      <c r="EQ253" s="54"/>
      <c r="ER253" s="54"/>
      <c r="ES253" s="54"/>
      <c r="ET253" s="54"/>
      <c r="EU253" s="54"/>
      <c r="EV253" s="54"/>
      <c r="EW253" s="54"/>
      <c r="EX253" s="54"/>
      <c r="EY253" s="54"/>
      <c r="EZ253" s="54"/>
      <c r="FA253" s="54"/>
      <c r="FB253" s="54"/>
      <c r="FC253" s="54"/>
      <c r="FD253" s="54"/>
      <c r="FE253" s="54"/>
      <c r="FF253" s="54"/>
      <c r="FG253" s="54"/>
      <c r="FH253" s="54"/>
      <c r="FI253" s="54"/>
      <c r="FJ253" s="54"/>
      <c r="FK253" s="54"/>
      <c r="FL253" s="54"/>
      <c r="FM253" s="54"/>
      <c r="FN253" s="54"/>
      <c r="FO253" s="54"/>
      <c r="FP253" s="54"/>
      <c r="FQ253" s="54"/>
      <c r="FR253" s="54"/>
      <c r="FS253" s="54"/>
      <c r="FT253" s="54"/>
      <c r="FU253" s="54"/>
      <c r="FV253" s="54"/>
      <c r="FW253" s="54"/>
      <c r="FX253" s="54"/>
      <c r="FY253" s="54"/>
      <c r="FZ253" s="54"/>
      <c r="GA253" s="54"/>
      <c r="GB253" s="54"/>
      <c r="GC253" s="54"/>
      <c r="GD253" s="54"/>
      <c r="GE253" s="54"/>
      <c r="GF253" s="54"/>
      <c r="GG253" s="54"/>
      <c r="GH253" s="54"/>
    </row>
    <row r="254" spans="1:190">
      <c r="A254" s="359" t="s">
        <v>1971</v>
      </c>
      <c r="B254" s="360" t="s">
        <v>2184</v>
      </c>
      <c r="C254" s="361" t="s">
        <v>337</v>
      </c>
      <c r="D254" s="362"/>
      <c r="E254" s="369">
        <f t="shared" si="6"/>
        <v>0</v>
      </c>
      <c r="F254" s="369">
        <f>+VLOOKUP(B254,'[1]Alimentazione CE Ricavi'!$H$1:$M$270,6,FALSE)</f>
        <v>0</v>
      </c>
      <c r="G254" s="369"/>
      <c r="H254" s="369">
        <f t="shared" si="7"/>
        <v>0</v>
      </c>
      <c r="I254" s="369">
        <v>0</v>
      </c>
      <c r="J254" s="369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4"/>
      <c r="BQ254" s="54"/>
      <c r="BR254" s="54"/>
      <c r="BS254" s="54"/>
      <c r="BT254" s="54"/>
      <c r="BU254" s="54"/>
      <c r="BV254" s="54"/>
      <c r="BW254" s="54"/>
      <c r="BX254" s="54"/>
      <c r="BY254" s="54"/>
      <c r="BZ254" s="54"/>
      <c r="CA254" s="54"/>
      <c r="CB254" s="54"/>
      <c r="CC254" s="54"/>
      <c r="CD254" s="54"/>
      <c r="CE254" s="54"/>
      <c r="CF254" s="54"/>
      <c r="CG254" s="54"/>
      <c r="CH254" s="54"/>
      <c r="CI254" s="54"/>
      <c r="CJ254" s="54"/>
      <c r="CK254" s="54"/>
      <c r="CL254" s="54"/>
      <c r="CM254" s="54"/>
      <c r="CN254" s="54"/>
      <c r="CO254" s="54"/>
      <c r="CP254" s="54"/>
      <c r="CQ254" s="54"/>
      <c r="CR254" s="54"/>
      <c r="CS254" s="54"/>
      <c r="CT254" s="54"/>
      <c r="CU254" s="54"/>
      <c r="CV254" s="54"/>
      <c r="CW254" s="54"/>
      <c r="CX254" s="54"/>
      <c r="CY254" s="54"/>
      <c r="CZ254" s="54"/>
      <c r="DA254" s="54"/>
      <c r="DB254" s="54"/>
      <c r="DC254" s="54"/>
      <c r="DD254" s="54"/>
      <c r="DE254" s="54"/>
      <c r="DF254" s="54"/>
      <c r="DG254" s="54"/>
      <c r="DH254" s="54"/>
      <c r="DI254" s="54"/>
      <c r="DJ254" s="54"/>
      <c r="DK254" s="54"/>
      <c r="DL254" s="54"/>
      <c r="DM254" s="54"/>
      <c r="DN254" s="54"/>
      <c r="DO254" s="54"/>
      <c r="DP254" s="54"/>
      <c r="DQ254" s="54"/>
      <c r="DR254" s="54"/>
      <c r="DS254" s="54"/>
      <c r="DT254" s="54"/>
      <c r="DU254" s="54"/>
      <c r="DV254" s="54"/>
      <c r="DW254" s="54"/>
      <c r="DX254" s="54"/>
      <c r="DY254" s="54"/>
      <c r="DZ254" s="54"/>
      <c r="EA254" s="54"/>
      <c r="EB254" s="54"/>
      <c r="EC254" s="54"/>
      <c r="ED254" s="54"/>
      <c r="EE254" s="54"/>
      <c r="EF254" s="54"/>
      <c r="EG254" s="54"/>
      <c r="EH254" s="54"/>
      <c r="EI254" s="54"/>
      <c r="EJ254" s="54"/>
      <c r="EK254" s="54"/>
      <c r="EL254" s="54"/>
      <c r="EM254" s="54"/>
      <c r="EN254" s="54"/>
      <c r="EO254" s="54"/>
      <c r="EP254" s="54"/>
      <c r="EQ254" s="54"/>
      <c r="ER254" s="54"/>
      <c r="ES254" s="54"/>
      <c r="ET254" s="54"/>
      <c r="EU254" s="54"/>
      <c r="EV254" s="54"/>
      <c r="EW254" s="54"/>
      <c r="EX254" s="54"/>
      <c r="EY254" s="54"/>
      <c r="EZ254" s="54"/>
      <c r="FA254" s="54"/>
      <c r="FB254" s="54"/>
      <c r="FC254" s="54"/>
      <c r="FD254" s="54"/>
      <c r="FE254" s="54"/>
      <c r="FF254" s="54"/>
      <c r="FG254" s="54"/>
      <c r="FH254" s="54"/>
      <c r="FI254" s="54"/>
      <c r="FJ254" s="54"/>
      <c r="FK254" s="54"/>
      <c r="FL254" s="54"/>
      <c r="FM254" s="54"/>
      <c r="FN254" s="54"/>
      <c r="FO254" s="54"/>
      <c r="FP254" s="54"/>
      <c r="FQ254" s="54"/>
      <c r="FR254" s="54"/>
      <c r="FS254" s="54"/>
      <c r="FT254" s="54"/>
      <c r="FU254" s="54"/>
      <c r="FV254" s="54"/>
      <c r="FW254" s="54"/>
      <c r="FX254" s="54"/>
      <c r="FY254" s="54"/>
      <c r="FZ254" s="54"/>
      <c r="GA254" s="54"/>
      <c r="GB254" s="54"/>
      <c r="GC254" s="54"/>
      <c r="GD254" s="54"/>
      <c r="GE254" s="54"/>
      <c r="GF254" s="54"/>
      <c r="GG254" s="54"/>
      <c r="GH254" s="54"/>
    </row>
    <row r="255" spans="1:190">
      <c r="A255" s="359" t="s">
        <v>1971</v>
      </c>
      <c r="B255" s="360" t="s">
        <v>2185</v>
      </c>
      <c r="C255" s="361" t="s">
        <v>338</v>
      </c>
      <c r="D255" s="362"/>
      <c r="E255" s="369">
        <f t="shared" si="6"/>
        <v>0</v>
      </c>
      <c r="F255" s="369">
        <f>+VLOOKUP(B255,'[1]Alimentazione CE Ricavi'!$H$1:$M$270,6,FALSE)</f>
        <v>0</v>
      </c>
      <c r="G255" s="369"/>
      <c r="H255" s="369">
        <f t="shared" si="7"/>
        <v>0</v>
      </c>
      <c r="I255" s="369">
        <v>0</v>
      </c>
      <c r="J255" s="369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F255" s="54"/>
      <c r="BG255" s="54"/>
      <c r="BH255" s="54"/>
      <c r="BI255" s="54"/>
      <c r="BJ255" s="54"/>
      <c r="BK255" s="54"/>
      <c r="BL255" s="54"/>
      <c r="BM255" s="54"/>
      <c r="BN255" s="54"/>
      <c r="BO255" s="54"/>
      <c r="BP255" s="54"/>
      <c r="BQ255" s="54"/>
      <c r="BR255" s="54"/>
      <c r="BS255" s="54"/>
      <c r="BT255" s="54"/>
      <c r="BU255" s="54"/>
      <c r="BV255" s="54"/>
      <c r="BW255" s="54"/>
      <c r="BX255" s="54"/>
      <c r="BY255" s="54"/>
      <c r="BZ255" s="54"/>
      <c r="CA255" s="54"/>
      <c r="CB255" s="54"/>
      <c r="CC255" s="54"/>
      <c r="CD255" s="54"/>
      <c r="CE255" s="54"/>
      <c r="CF255" s="54"/>
      <c r="CG255" s="54"/>
      <c r="CH255" s="54"/>
      <c r="CI255" s="54"/>
      <c r="CJ255" s="54"/>
      <c r="CK255" s="54"/>
      <c r="CL255" s="54"/>
      <c r="CM255" s="54"/>
      <c r="CN255" s="54"/>
      <c r="CO255" s="54"/>
      <c r="CP255" s="54"/>
      <c r="CQ255" s="54"/>
      <c r="CR255" s="54"/>
      <c r="CS255" s="54"/>
      <c r="CT255" s="54"/>
      <c r="CU255" s="54"/>
      <c r="CV255" s="54"/>
      <c r="CW255" s="54"/>
      <c r="CX255" s="54"/>
      <c r="CY255" s="54"/>
      <c r="CZ255" s="54"/>
      <c r="DA255" s="54"/>
      <c r="DB255" s="54"/>
      <c r="DC255" s="54"/>
      <c r="DD255" s="54"/>
      <c r="DE255" s="54"/>
      <c r="DF255" s="54"/>
      <c r="DG255" s="54"/>
      <c r="DH255" s="54"/>
      <c r="DI255" s="54"/>
      <c r="DJ255" s="54"/>
      <c r="DK255" s="54"/>
      <c r="DL255" s="54"/>
      <c r="DM255" s="54"/>
      <c r="DN255" s="54"/>
      <c r="DO255" s="54"/>
      <c r="DP255" s="54"/>
      <c r="DQ255" s="54"/>
      <c r="DR255" s="54"/>
      <c r="DS255" s="54"/>
      <c r="DT255" s="54"/>
      <c r="DU255" s="54"/>
      <c r="DV255" s="54"/>
      <c r="DW255" s="54"/>
      <c r="DX255" s="54"/>
      <c r="DY255" s="54"/>
      <c r="DZ255" s="54"/>
      <c r="EA255" s="54"/>
      <c r="EB255" s="54"/>
      <c r="EC255" s="54"/>
      <c r="ED255" s="54"/>
      <c r="EE255" s="54"/>
      <c r="EF255" s="54"/>
      <c r="EG255" s="54"/>
      <c r="EH255" s="54"/>
      <c r="EI255" s="54"/>
      <c r="EJ255" s="54"/>
      <c r="EK255" s="54"/>
      <c r="EL255" s="54"/>
      <c r="EM255" s="54"/>
      <c r="EN255" s="54"/>
      <c r="EO255" s="54"/>
      <c r="EP255" s="54"/>
      <c r="EQ255" s="54"/>
      <c r="ER255" s="54"/>
      <c r="ES255" s="54"/>
      <c r="ET255" s="54"/>
      <c r="EU255" s="54"/>
      <c r="EV255" s="54"/>
      <c r="EW255" s="54"/>
      <c r="EX255" s="54"/>
      <c r="EY255" s="54"/>
      <c r="EZ255" s="54"/>
      <c r="FA255" s="54"/>
      <c r="FB255" s="54"/>
      <c r="FC255" s="54"/>
      <c r="FD255" s="54"/>
      <c r="FE255" s="54"/>
      <c r="FF255" s="54"/>
      <c r="FG255" s="54"/>
      <c r="FH255" s="54"/>
      <c r="FI255" s="54"/>
      <c r="FJ255" s="54"/>
      <c r="FK255" s="54"/>
      <c r="FL255" s="54"/>
      <c r="FM255" s="54"/>
      <c r="FN255" s="54"/>
      <c r="FO255" s="54"/>
      <c r="FP255" s="54"/>
      <c r="FQ255" s="54"/>
      <c r="FR255" s="54"/>
      <c r="FS255" s="54"/>
      <c r="FT255" s="54"/>
      <c r="FU255" s="54"/>
      <c r="FV255" s="54"/>
      <c r="FW255" s="54"/>
      <c r="FX255" s="54"/>
      <c r="FY255" s="54"/>
      <c r="FZ255" s="54"/>
      <c r="GA255" s="54"/>
      <c r="GB255" s="54"/>
      <c r="GC255" s="54"/>
      <c r="GD255" s="54"/>
      <c r="GE255" s="54"/>
      <c r="GF255" s="54"/>
      <c r="GG255" s="54"/>
      <c r="GH255" s="54"/>
    </row>
    <row r="256" spans="1:190">
      <c r="A256" s="359" t="s">
        <v>1971</v>
      </c>
      <c r="B256" s="360" t="s">
        <v>2186</v>
      </c>
      <c r="C256" s="361" t="s">
        <v>339</v>
      </c>
      <c r="D256" s="362"/>
      <c r="E256" s="369">
        <f t="shared" si="6"/>
        <v>0</v>
      </c>
      <c r="F256" s="369">
        <f>+VLOOKUP(B256,'[1]Alimentazione CE Ricavi'!$H$1:$M$270,6,FALSE)</f>
        <v>0</v>
      </c>
      <c r="G256" s="369"/>
      <c r="H256" s="369">
        <f t="shared" si="7"/>
        <v>0</v>
      </c>
      <c r="I256" s="369">
        <v>0</v>
      </c>
      <c r="J256" s="369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F256" s="54"/>
      <c r="BG256" s="54"/>
      <c r="BH256" s="54"/>
      <c r="BI256" s="54"/>
      <c r="BJ256" s="54"/>
      <c r="BK256" s="54"/>
      <c r="BL256" s="54"/>
      <c r="BM256" s="54"/>
      <c r="BN256" s="54"/>
      <c r="BO256" s="54"/>
      <c r="BP256" s="54"/>
      <c r="BQ256" s="54"/>
      <c r="BR256" s="54"/>
      <c r="BS256" s="54"/>
      <c r="BT256" s="54"/>
      <c r="BU256" s="54"/>
      <c r="BV256" s="54"/>
      <c r="BW256" s="54"/>
      <c r="BX256" s="54"/>
      <c r="BY256" s="54"/>
      <c r="BZ256" s="54"/>
      <c r="CA256" s="54"/>
      <c r="CB256" s="54"/>
      <c r="CC256" s="54"/>
      <c r="CD256" s="54"/>
      <c r="CE256" s="54"/>
      <c r="CF256" s="54"/>
      <c r="CG256" s="54"/>
      <c r="CH256" s="54"/>
      <c r="CI256" s="54"/>
      <c r="CJ256" s="54"/>
      <c r="CK256" s="54"/>
      <c r="CL256" s="54"/>
      <c r="CM256" s="54"/>
      <c r="CN256" s="54"/>
      <c r="CO256" s="54"/>
      <c r="CP256" s="54"/>
      <c r="CQ256" s="54"/>
      <c r="CR256" s="54"/>
      <c r="CS256" s="54"/>
      <c r="CT256" s="54"/>
      <c r="CU256" s="54"/>
      <c r="CV256" s="54"/>
      <c r="CW256" s="54"/>
      <c r="CX256" s="54"/>
      <c r="CY256" s="54"/>
      <c r="CZ256" s="54"/>
      <c r="DA256" s="54"/>
      <c r="DB256" s="54"/>
      <c r="DC256" s="54"/>
      <c r="DD256" s="54"/>
      <c r="DE256" s="54"/>
      <c r="DF256" s="54"/>
      <c r="DG256" s="54"/>
      <c r="DH256" s="54"/>
      <c r="DI256" s="54"/>
      <c r="DJ256" s="54"/>
      <c r="DK256" s="54"/>
      <c r="DL256" s="54"/>
      <c r="DM256" s="54"/>
      <c r="DN256" s="54"/>
      <c r="DO256" s="54"/>
      <c r="DP256" s="54"/>
      <c r="DQ256" s="54"/>
      <c r="DR256" s="54"/>
      <c r="DS256" s="54"/>
      <c r="DT256" s="54"/>
      <c r="DU256" s="54"/>
      <c r="DV256" s="54"/>
      <c r="DW256" s="54"/>
      <c r="DX256" s="54"/>
      <c r="DY256" s="54"/>
      <c r="DZ256" s="54"/>
      <c r="EA256" s="54"/>
      <c r="EB256" s="54"/>
      <c r="EC256" s="54"/>
      <c r="ED256" s="54"/>
      <c r="EE256" s="54"/>
      <c r="EF256" s="54"/>
      <c r="EG256" s="54"/>
      <c r="EH256" s="54"/>
      <c r="EI256" s="54"/>
      <c r="EJ256" s="54"/>
      <c r="EK256" s="54"/>
      <c r="EL256" s="54"/>
      <c r="EM256" s="54"/>
      <c r="EN256" s="54"/>
      <c r="EO256" s="54"/>
      <c r="EP256" s="54"/>
      <c r="EQ256" s="54"/>
      <c r="ER256" s="54"/>
      <c r="ES256" s="54"/>
      <c r="ET256" s="54"/>
      <c r="EU256" s="54"/>
      <c r="EV256" s="54"/>
      <c r="EW256" s="54"/>
      <c r="EX256" s="54"/>
      <c r="EY256" s="54"/>
      <c r="EZ256" s="54"/>
      <c r="FA256" s="54"/>
      <c r="FB256" s="54"/>
      <c r="FC256" s="54"/>
      <c r="FD256" s="54"/>
      <c r="FE256" s="54"/>
      <c r="FF256" s="54"/>
      <c r="FG256" s="54"/>
      <c r="FH256" s="54"/>
      <c r="FI256" s="54"/>
      <c r="FJ256" s="54"/>
      <c r="FK256" s="54"/>
      <c r="FL256" s="54"/>
      <c r="FM256" s="54"/>
      <c r="FN256" s="54"/>
      <c r="FO256" s="54"/>
      <c r="FP256" s="54"/>
      <c r="FQ256" s="54"/>
      <c r="FR256" s="54"/>
      <c r="FS256" s="54"/>
      <c r="FT256" s="54"/>
      <c r="FU256" s="54"/>
      <c r="FV256" s="54"/>
      <c r="FW256" s="54"/>
      <c r="FX256" s="54"/>
      <c r="FY256" s="54"/>
      <c r="FZ256" s="54"/>
      <c r="GA256" s="54"/>
      <c r="GB256" s="54"/>
      <c r="GC256" s="54"/>
      <c r="GD256" s="54"/>
      <c r="GE256" s="54"/>
      <c r="GF256" s="54"/>
      <c r="GG256" s="54"/>
      <c r="GH256" s="54"/>
    </row>
    <row r="257" spans="1:190" ht="24">
      <c r="A257" s="359" t="s">
        <v>1971</v>
      </c>
      <c r="B257" s="360" t="s">
        <v>2187</v>
      </c>
      <c r="C257" s="361" t="s">
        <v>333</v>
      </c>
      <c r="D257" s="362"/>
      <c r="E257" s="369">
        <f t="shared" si="6"/>
        <v>0</v>
      </c>
      <c r="F257" s="369">
        <f>+VLOOKUP(B257,'[1]Alimentazione CE Ricavi'!$H$1:$M$270,6,FALSE)</f>
        <v>0</v>
      </c>
      <c r="G257" s="369"/>
      <c r="H257" s="369">
        <f t="shared" si="7"/>
        <v>1421.32</v>
      </c>
      <c r="I257" s="369">
        <v>1421.32</v>
      </c>
      <c r="J257" s="369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F257" s="54"/>
      <c r="BG257" s="54"/>
      <c r="BH257" s="54"/>
      <c r="BI257" s="54"/>
      <c r="BJ257" s="54"/>
      <c r="BK257" s="54"/>
      <c r="BL257" s="54"/>
      <c r="BM257" s="54"/>
      <c r="BN257" s="54"/>
      <c r="BO257" s="54"/>
      <c r="BP257" s="54"/>
      <c r="BQ257" s="54"/>
      <c r="BR257" s="54"/>
      <c r="BS257" s="54"/>
      <c r="BT257" s="54"/>
      <c r="BU257" s="54"/>
      <c r="BV257" s="54"/>
      <c r="BW257" s="54"/>
      <c r="BX257" s="54"/>
      <c r="BY257" s="54"/>
      <c r="BZ257" s="54"/>
      <c r="CA257" s="54"/>
      <c r="CB257" s="54"/>
      <c r="CC257" s="54"/>
      <c r="CD257" s="54"/>
      <c r="CE257" s="54"/>
      <c r="CF257" s="54"/>
      <c r="CG257" s="54"/>
      <c r="CH257" s="54"/>
      <c r="CI257" s="54"/>
      <c r="CJ257" s="54"/>
      <c r="CK257" s="54"/>
      <c r="CL257" s="54"/>
      <c r="CM257" s="54"/>
      <c r="CN257" s="54"/>
      <c r="CO257" s="54"/>
      <c r="CP257" s="54"/>
      <c r="CQ257" s="54"/>
      <c r="CR257" s="54"/>
      <c r="CS257" s="54"/>
      <c r="CT257" s="54"/>
      <c r="CU257" s="54"/>
      <c r="CV257" s="54"/>
      <c r="CW257" s="54"/>
      <c r="CX257" s="54"/>
      <c r="CY257" s="54"/>
      <c r="CZ257" s="54"/>
      <c r="DA257" s="54"/>
      <c r="DB257" s="54"/>
      <c r="DC257" s="54"/>
      <c r="DD257" s="54"/>
      <c r="DE257" s="54"/>
      <c r="DF257" s="54"/>
      <c r="DG257" s="54"/>
      <c r="DH257" s="54"/>
      <c r="DI257" s="54"/>
      <c r="DJ257" s="54"/>
      <c r="DK257" s="54"/>
      <c r="DL257" s="54"/>
      <c r="DM257" s="54"/>
      <c r="DN257" s="54"/>
      <c r="DO257" s="54"/>
      <c r="DP257" s="54"/>
      <c r="DQ257" s="54"/>
      <c r="DR257" s="54"/>
      <c r="DS257" s="54"/>
      <c r="DT257" s="54"/>
      <c r="DU257" s="54"/>
      <c r="DV257" s="54"/>
      <c r="DW257" s="54"/>
      <c r="DX257" s="54"/>
      <c r="DY257" s="54"/>
      <c r="DZ257" s="54"/>
      <c r="EA257" s="54"/>
      <c r="EB257" s="54"/>
      <c r="EC257" s="54"/>
      <c r="ED257" s="54"/>
      <c r="EE257" s="54"/>
      <c r="EF257" s="54"/>
      <c r="EG257" s="54"/>
      <c r="EH257" s="54"/>
      <c r="EI257" s="54"/>
      <c r="EJ257" s="54"/>
      <c r="EK257" s="54"/>
      <c r="EL257" s="54"/>
      <c r="EM257" s="54"/>
      <c r="EN257" s="54"/>
      <c r="EO257" s="54"/>
      <c r="EP257" s="54"/>
      <c r="EQ257" s="54"/>
      <c r="ER257" s="54"/>
      <c r="ES257" s="54"/>
      <c r="ET257" s="54"/>
      <c r="EU257" s="54"/>
      <c r="EV257" s="54"/>
      <c r="EW257" s="54"/>
      <c r="EX257" s="54"/>
      <c r="EY257" s="54"/>
      <c r="EZ257" s="54"/>
      <c r="FA257" s="54"/>
      <c r="FB257" s="54"/>
      <c r="FC257" s="54"/>
      <c r="FD257" s="54"/>
      <c r="FE257" s="54"/>
      <c r="FF257" s="54"/>
      <c r="FG257" s="54"/>
      <c r="FH257" s="54"/>
      <c r="FI257" s="54"/>
      <c r="FJ257" s="54"/>
      <c r="FK257" s="54"/>
      <c r="FL257" s="54"/>
      <c r="FM257" s="54"/>
      <c r="FN257" s="54"/>
      <c r="FO257" s="54"/>
      <c r="FP257" s="54"/>
      <c r="FQ257" s="54"/>
      <c r="FR257" s="54"/>
      <c r="FS257" s="54"/>
      <c r="FT257" s="54"/>
      <c r="FU257" s="54"/>
      <c r="FV257" s="54"/>
      <c r="FW257" s="54"/>
      <c r="FX257" s="54"/>
      <c r="FY257" s="54"/>
      <c r="FZ257" s="54"/>
      <c r="GA257" s="54"/>
      <c r="GB257" s="54"/>
      <c r="GC257" s="54"/>
      <c r="GD257" s="54"/>
      <c r="GE257" s="54"/>
      <c r="GF257" s="54"/>
      <c r="GG257" s="54"/>
      <c r="GH257" s="54"/>
    </row>
    <row r="258" spans="1:190">
      <c r="A258" s="356" t="s">
        <v>1967</v>
      </c>
      <c r="B258" s="357" t="s">
        <v>340</v>
      </c>
      <c r="C258" s="356" t="s">
        <v>1348</v>
      </c>
      <c r="D258" s="358"/>
      <c r="E258" s="368"/>
      <c r="F258" s="368"/>
      <c r="G258" s="368"/>
      <c r="H258" s="368"/>
      <c r="I258" s="368"/>
      <c r="J258" s="368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F258" s="54"/>
      <c r="BG258" s="54"/>
      <c r="BH258" s="54"/>
      <c r="BI258" s="54"/>
      <c r="BJ258" s="54"/>
      <c r="BK258" s="54"/>
      <c r="BL258" s="54"/>
      <c r="BM258" s="54"/>
      <c r="BN258" s="54"/>
      <c r="BO258" s="54"/>
      <c r="BP258" s="54"/>
      <c r="BQ258" s="54"/>
      <c r="BR258" s="54"/>
      <c r="BS258" s="54"/>
      <c r="BT258" s="54"/>
      <c r="BU258" s="54"/>
      <c r="BV258" s="54"/>
      <c r="BW258" s="54"/>
      <c r="BX258" s="54"/>
      <c r="BY258" s="54"/>
      <c r="BZ258" s="54"/>
      <c r="CA258" s="54"/>
      <c r="CB258" s="54"/>
      <c r="CC258" s="54"/>
      <c r="CD258" s="54"/>
      <c r="CE258" s="54"/>
      <c r="CF258" s="54"/>
      <c r="CG258" s="54"/>
      <c r="CH258" s="54"/>
      <c r="CI258" s="54"/>
      <c r="CJ258" s="54"/>
      <c r="CK258" s="54"/>
      <c r="CL258" s="54"/>
      <c r="CM258" s="54"/>
      <c r="CN258" s="54"/>
      <c r="CO258" s="54"/>
      <c r="CP258" s="54"/>
      <c r="CQ258" s="54"/>
      <c r="CR258" s="54"/>
      <c r="CS258" s="54"/>
      <c r="CT258" s="54"/>
      <c r="CU258" s="54"/>
      <c r="CV258" s="54"/>
      <c r="CW258" s="54"/>
      <c r="CX258" s="54"/>
      <c r="CY258" s="54"/>
      <c r="CZ258" s="54"/>
      <c r="DA258" s="54"/>
      <c r="DB258" s="54"/>
      <c r="DC258" s="54"/>
      <c r="DD258" s="54"/>
      <c r="DE258" s="54"/>
      <c r="DF258" s="54"/>
      <c r="DG258" s="54"/>
      <c r="DH258" s="54"/>
      <c r="DI258" s="54"/>
      <c r="DJ258" s="54"/>
      <c r="DK258" s="54"/>
      <c r="DL258" s="54"/>
      <c r="DM258" s="54"/>
      <c r="DN258" s="54"/>
      <c r="DO258" s="54"/>
      <c r="DP258" s="54"/>
      <c r="DQ258" s="54"/>
      <c r="DR258" s="54"/>
      <c r="DS258" s="54"/>
      <c r="DT258" s="54"/>
      <c r="DU258" s="54"/>
      <c r="DV258" s="54"/>
      <c r="DW258" s="54"/>
      <c r="DX258" s="54"/>
      <c r="DY258" s="54"/>
      <c r="DZ258" s="54"/>
      <c r="EA258" s="54"/>
      <c r="EB258" s="54"/>
      <c r="EC258" s="54"/>
      <c r="ED258" s="54"/>
      <c r="EE258" s="54"/>
      <c r="EF258" s="54"/>
      <c r="EG258" s="54"/>
      <c r="EH258" s="54"/>
      <c r="EI258" s="54"/>
      <c r="EJ258" s="54"/>
      <c r="EK258" s="54"/>
      <c r="EL258" s="54"/>
      <c r="EM258" s="54"/>
      <c r="EN258" s="54"/>
      <c r="EO258" s="54"/>
      <c r="EP258" s="54"/>
      <c r="EQ258" s="54"/>
      <c r="ER258" s="54"/>
      <c r="ES258" s="54"/>
      <c r="ET258" s="54"/>
      <c r="EU258" s="54"/>
      <c r="EV258" s="54"/>
      <c r="EW258" s="54"/>
      <c r="EX258" s="54"/>
      <c r="EY258" s="54"/>
      <c r="EZ258" s="54"/>
      <c r="FA258" s="54"/>
      <c r="FB258" s="54"/>
      <c r="FC258" s="54"/>
      <c r="FD258" s="54"/>
      <c r="FE258" s="54"/>
      <c r="FF258" s="54"/>
      <c r="FG258" s="54"/>
      <c r="FH258" s="54"/>
      <c r="FI258" s="54"/>
      <c r="FJ258" s="54"/>
      <c r="FK258" s="54"/>
      <c r="FL258" s="54"/>
      <c r="FM258" s="54"/>
      <c r="FN258" s="54"/>
      <c r="FO258" s="54"/>
      <c r="FP258" s="54"/>
      <c r="FQ258" s="54"/>
      <c r="FR258" s="54"/>
      <c r="FS258" s="54"/>
      <c r="FT258" s="54"/>
      <c r="FU258" s="54"/>
      <c r="FV258" s="54"/>
      <c r="FW258" s="54"/>
      <c r="FX258" s="54"/>
      <c r="FY258" s="54"/>
      <c r="FZ258" s="54"/>
      <c r="GA258" s="54"/>
      <c r="GB258" s="54"/>
      <c r="GC258" s="54"/>
      <c r="GD258" s="54"/>
      <c r="GE258" s="54"/>
      <c r="GF258" s="54"/>
      <c r="GG258" s="54"/>
      <c r="GH258" s="54"/>
    </row>
    <row r="259" spans="1:190" ht="25.5">
      <c r="A259" s="356" t="s">
        <v>1969</v>
      </c>
      <c r="B259" s="357" t="s">
        <v>341</v>
      </c>
      <c r="C259" s="356" t="s">
        <v>1349</v>
      </c>
      <c r="D259" s="358"/>
      <c r="E259" s="368"/>
      <c r="F259" s="368"/>
      <c r="G259" s="368"/>
      <c r="H259" s="368"/>
      <c r="I259" s="368"/>
      <c r="J259" s="368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F259" s="54"/>
      <c r="BG259" s="54"/>
      <c r="BH259" s="54"/>
      <c r="BI259" s="54"/>
      <c r="BJ259" s="54"/>
      <c r="BK259" s="54"/>
      <c r="BL259" s="54"/>
      <c r="BM259" s="54"/>
      <c r="BN259" s="54"/>
      <c r="BO259" s="54"/>
      <c r="BP259" s="54"/>
      <c r="BQ259" s="54"/>
      <c r="BR259" s="54"/>
      <c r="BS259" s="54"/>
      <c r="BT259" s="54"/>
      <c r="BU259" s="54"/>
      <c r="BV259" s="54"/>
      <c r="BW259" s="54"/>
      <c r="BX259" s="54"/>
      <c r="BY259" s="54"/>
      <c r="BZ259" s="54"/>
      <c r="CA259" s="54"/>
      <c r="CB259" s="54"/>
      <c r="CC259" s="54"/>
      <c r="CD259" s="54"/>
      <c r="CE259" s="54"/>
      <c r="CF259" s="54"/>
      <c r="CG259" s="54"/>
      <c r="CH259" s="54"/>
      <c r="CI259" s="54"/>
      <c r="CJ259" s="54"/>
      <c r="CK259" s="54"/>
      <c r="CL259" s="54"/>
      <c r="CM259" s="54"/>
      <c r="CN259" s="54"/>
      <c r="CO259" s="54"/>
      <c r="CP259" s="54"/>
      <c r="CQ259" s="54"/>
      <c r="CR259" s="54"/>
      <c r="CS259" s="54"/>
      <c r="CT259" s="54"/>
      <c r="CU259" s="54"/>
      <c r="CV259" s="54"/>
      <c r="CW259" s="54"/>
      <c r="CX259" s="54"/>
      <c r="CY259" s="54"/>
      <c r="CZ259" s="54"/>
      <c r="DA259" s="54"/>
      <c r="DB259" s="54"/>
      <c r="DC259" s="54"/>
      <c r="DD259" s="54"/>
      <c r="DE259" s="54"/>
      <c r="DF259" s="54"/>
      <c r="DG259" s="54"/>
      <c r="DH259" s="54"/>
      <c r="DI259" s="54"/>
      <c r="DJ259" s="54"/>
      <c r="DK259" s="54"/>
      <c r="DL259" s="54"/>
      <c r="DM259" s="54"/>
      <c r="DN259" s="54"/>
      <c r="DO259" s="54"/>
      <c r="DP259" s="54"/>
      <c r="DQ259" s="54"/>
      <c r="DR259" s="54"/>
      <c r="DS259" s="54"/>
      <c r="DT259" s="54"/>
      <c r="DU259" s="54"/>
      <c r="DV259" s="54"/>
      <c r="DW259" s="54"/>
      <c r="DX259" s="54"/>
      <c r="DY259" s="54"/>
      <c r="DZ259" s="54"/>
      <c r="EA259" s="54"/>
      <c r="EB259" s="54"/>
      <c r="EC259" s="54"/>
      <c r="ED259" s="54"/>
      <c r="EE259" s="54"/>
      <c r="EF259" s="54"/>
      <c r="EG259" s="54"/>
      <c r="EH259" s="54"/>
      <c r="EI259" s="54"/>
      <c r="EJ259" s="54"/>
      <c r="EK259" s="54"/>
      <c r="EL259" s="54"/>
      <c r="EM259" s="54"/>
      <c r="EN259" s="54"/>
      <c r="EO259" s="54"/>
      <c r="EP259" s="54"/>
      <c r="EQ259" s="54"/>
      <c r="ER259" s="54"/>
      <c r="ES259" s="54"/>
      <c r="ET259" s="54"/>
      <c r="EU259" s="54"/>
      <c r="EV259" s="54"/>
      <c r="EW259" s="54"/>
      <c r="EX259" s="54"/>
      <c r="EY259" s="54"/>
      <c r="EZ259" s="54"/>
      <c r="FA259" s="54"/>
      <c r="FB259" s="54"/>
      <c r="FC259" s="54"/>
      <c r="FD259" s="54"/>
      <c r="FE259" s="54"/>
      <c r="FF259" s="54"/>
      <c r="FG259" s="54"/>
      <c r="FH259" s="54"/>
      <c r="FI259" s="54"/>
      <c r="FJ259" s="54"/>
      <c r="FK259" s="54"/>
      <c r="FL259" s="54"/>
      <c r="FM259" s="54"/>
      <c r="FN259" s="54"/>
      <c r="FO259" s="54"/>
      <c r="FP259" s="54"/>
      <c r="FQ259" s="54"/>
      <c r="FR259" s="54"/>
      <c r="FS259" s="54"/>
      <c r="FT259" s="54"/>
      <c r="FU259" s="54"/>
      <c r="FV259" s="54"/>
      <c r="FW259" s="54"/>
      <c r="FX259" s="54"/>
      <c r="FY259" s="54"/>
      <c r="FZ259" s="54"/>
      <c r="GA259" s="54"/>
      <c r="GB259" s="54"/>
      <c r="GC259" s="54"/>
      <c r="GD259" s="54"/>
      <c r="GE259" s="54"/>
      <c r="GF259" s="54"/>
      <c r="GG259" s="54"/>
      <c r="GH259" s="54"/>
    </row>
    <row r="260" spans="1:190" ht="25.5">
      <c r="A260" s="356" t="s">
        <v>1971</v>
      </c>
      <c r="B260" s="357" t="s">
        <v>343</v>
      </c>
      <c r="C260" s="356" t="s">
        <v>1350</v>
      </c>
      <c r="D260" s="358"/>
      <c r="E260" s="368"/>
      <c r="F260" s="368"/>
      <c r="G260" s="368"/>
      <c r="H260" s="368"/>
      <c r="I260" s="368"/>
      <c r="J260" s="368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F260" s="54"/>
      <c r="BG260" s="54"/>
      <c r="BH260" s="54"/>
      <c r="BI260" s="54"/>
      <c r="BJ260" s="54"/>
      <c r="BK260" s="54"/>
      <c r="BL260" s="54"/>
      <c r="BM260" s="54"/>
      <c r="BN260" s="54"/>
      <c r="BO260" s="54"/>
      <c r="BP260" s="54"/>
      <c r="BQ260" s="54"/>
      <c r="BR260" s="54"/>
      <c r="BS260" s="54"/>
      <c r="BT260" s="54"/>
      <c r="BU260" s="54"/>
      <c r="BV260" s="54"/>
      <c r="BW260" s="54"/>
      <c r="BX260" s="54"/>
      <c r="BY260" s="54"/>
      <c r="BZ260" s="54"/>
      <c r="CA260" s="54"/>
      <c r="CB260" s="54"/>
      <c r="CC260" s="54"/>
      <c r="CD260" s="54"/>
      <c r="CE260" s="54"/>
      <c r="CF260" s="54"/>
      <c r="CG260" s="54"/>
      <c r="CH260" s="54"/>
      <c r="CI260" s="54"/>
      <c r="CJ260" s="54"/>
      <c r="CK260" s="54"/>
      <c r="CL260" s="54"/>
      <c r="CM260" s="54"/>
      <c r="CN260" s="54"/>
      <c r="CO260" s="54"/>
      <c r="CP260" s="54"/>
      <c r="CQ260" s="54"/>
      <c r="CR260" s="54"/>
      <c r="CS260" s="54"/>
      <c r="CT260" s="54"/>
      <c r="CU260" s="54"/>
      <c r="CV260" s="54"/>
      <c r="CW260" s="54"/>
      <c r="CX260" s="54"/>
      <c r="CY260" s="54"/>
      <c r="CZ260" s="54"/>
      <c r="DA260" s="54"/>
      <c r="DB260" s="54"/>
      <c r="DC260" s="54"/>
      <c r="DD260" s="54"/>
      <c r="DE260" s="54"/>
      <c r="DF260" s="54"/>
      <c r="DG260" s="54"/>
      <c r="DH260" s="54"/>
      <c r="DI260" s="54"/>
      <c r="DJ260" s="54"/>
      <c r="DK260" s="54"/>
      <c r="DL260" s="54"/>
      <c r="DM260" s="54"/>
      <c r="DN260" s="54"/>
      <c r="DO260" s="54"/>
      <c r="DP260" s="54"/>
      <c r="DQ260" s="54"/>
      <c r="DR260" s="54"/>
      <c r="DS260" s="54"/>
      <c r="DT260" s="54"/>
      <c r="DU260" s="54"/>
      <c r="DV260" s="54"/>
      <c r="DW260" s="54"/>
      <c r="DX260" s="54"/>
      <c r="DY260" s="54"/>
      <c r="DZ260" s="54"/>
      <c r="EA260" s="54"/>
      <c r="EB260" s="54"/>
      <c r="EC260" s="54"/>
      <c r="ED260" s="54"/>
      <c r="EE260" s="54"/>
      <c r="EF260" s="54"/>
      <c r="EG260" s="54"/>
      <c r="EH260" s="54"/>
      <c r="EI260" s="54"/>
      <c r="EJ260" s="54"/>
      <c r="EK260" s="54"/>
      <c r="EL260" s="54"/>
      <c r="EM260" s="54"/>
      <c r="EN260" s="54"/>
      <c r="EO260" s="54"/>
      <c r="EP260" s="54"/>
      <c r="EQ260" s="54"/>
      <c r="ER260" s="54"/>
      <c r="ES260" s="54"/>
      <c r="ET260" s="54"/>
      <c r="EU260" s="54"/>
      <c r="EV260" s="54"/>
      <c r="EW260" s="54"/>
      <c r="EX260" s="54"/>
      <c r="EY260" s="54"/>
      <c r="EZ260" s="54"/>
      <c r="FA260" s="54"/>
      <c r="FB260" s="54"/>
      <c r="FC260" s="54"/>
      <c r="FD260" s="54"/>
      <c r="FE260" s="54"/>
      <c r="FF260" s="54"/>
      <c r="FG260" s="54"/>
      <c r="FH260" s="54"/>
      <c r="FI260" s="54"/>
      <c r="FJ260" s="54"/>
      <c r="FK260" s="54"/>
      <c r="FL260" s="54"/>
      <c r="FM260" s="54"/>
      <c r="FN260" s="54"/>
      <c r="FO260" s="54"/>
      <c r="FP260" s="54"/>
      <c r="FQ260" s="54"/>
      <c r="FR260" s="54"/>
      <c r="FS260" s="54"/>
      <c r="FT260" s="54"/>
      <c r="FU260" s="54"/>
      <c r="FV260" s="54"/>
      <c r="FW260" s="54"/>
      <c r="FX260" s="54"/>
      <c r="FY260" s="54"/>
      <c r="FZ260" s="54"/>
      <c r="GA260" s="54"/>
      <c r="GB260" s="54"/>
      <c r="GC260" s="54"/>
      <c r="GD260" s="54"/>
      <c r="GE260" s="54"/>
      <c r="GF260" s="54"/>
      <c r="GG260" s="54"/>
      <c r="GH260" s="54"/>
    </row>
    <row r="261" spans="1:190" ht="24">
      <c r="A261" s="359" t="s">
        <v>1974</v>
      </c>
      <c r="B261" s="360" t="s">
        <v>2188</v>
      </c>
      <c r="C261" s="361" t="s">
        <v>342</v>
      </c>
      <c r="D261" s="362"/>
      <c r="E261" s="369">
        <f t="shared" si="6"/>
        <v>0</v>
      </c>
      <c r="F261" s="369">
        <f>+VLOOKUP(B261,'[1]Alimentazione CE Ricavi'!$H$1:$M$270,6,FALSE)</f>
        <v>0</v>
      </c>
      <c r="G261" s="369"/>
      <c r="H261" s="369">
        <f t="shared" si="7"/>
        <v>0</v>
      </c>
      <c r="I261" s="369">
        <v>0</v>
      </c>
      <c r="J261" s="369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F261" s="54"/>
      <c r="BG261" s="54"/>
      <c r="BH261" s="54"/>
      <c r="BI261" s="54"/>
      <c r="BJ261" s="54"/>
      <c r="BK261" s="54"/>
      <c r="BL261" s="54"/>
      <c r="BM261" s="54"/>
      <c r="BN261" s="54"/>
      <c r="BO261" s="54"/>
      <c r="BP261" s="54"/>
      <c r="BQ261" s="54"/>
      <c r="BR261" s="54"/>
      <c r="BS261" s="54"/>
      <c r="BT261" s="54"/>
      <c r="BU261" s="54"/>
      <c r="BV261" s="54"/>
      <c r="BW261" s="54"/>
      <c r="BX261" s="54"/>
      <c r="BY261" s="54"/>
      <c r="BZ261" s="54"/>
      <c r="CA261" s="54"/>
      <c r="CB261" s="54"/>
      <c r="CC261" s="54"/>
      <c r="CD261" s="54"/>
      <c r="CE261" s="54"/>
      <c r="CF261" s="54"/>
      <c r="CG261" s="54"/>
      <c r="CH261" s="54"/>
      <c r="CI261" s="54"/>
      <c r="CJ261" s="54"/>
      <c r="CK261" s="54"/>
      <c r="CL261" s="54"/>
      <c r="CM261" s="54"/>
      <c r="CN261" s="54"/>
      <c r="CO261" s="54"/>
      <c r="CP261" s="54"/>
      <c r="CQ261" s="54"/>
      <c r="CR261" s="54"/>
      <c r="CS261" s="54"/>
      <c r="CT261" s="54"/>
      <c r="CU261" s="54"/>
      <c r="CV261" s="54"/>
      <c r="CW261" s="54"/>
      <c r="CX261" s="54"/>
      <c r="CY261" s="54"/>
      <c r="CZ261" s="54"/>
      <c r="DA261" s="54"/>
      <c r="DB261" s="54"/>
      <c r="DC261" s="54"/>
      <c r="DD261" s="54"/>
      <c r="DE261" s="54"/>
      <c r="DF261" s="54"/>
      <c r="DG261" s="54"/>
      <c r="DH261" s="54"/>
      <c r="DI261" s="54"/>
      <c r="DJ261" s="54"/>
      <c r="DK261" s="54"/>
      <c r="DL261" s="54"/>
      <c r="DM261" s="54"/>
      <c r="DN261" s="54"/>
      <c r="DO261" s="54"/>
      <c r="DP261" s="54"/>
      <c r="DQ261" s="54"/>
      <c r="DR261" s="54"/>
      <c r="DS261" s="54"/>
      <c r="DT261" s="54"/>
      <c r="DU261" s="54"/>
      <c r="DV261" s="54"/>
      <c r="DW261" s="54"/>
      <c r="DX261" s="54"/>
      <c r="DY261" s="54"/>
      <c r="DZ261" s="54"/>
      <c r="EA261" s="54"/>
      <c r="EB261" s="54"/>
      <c r="EC261" s="54"/>
      <c r="ED261" s="54"/>
      <c r="EE261" s="54"/>
      <c r="EF261" s="54"/>
      <c r="EG261" s="54"/>
      <c r="EH261" s="54"/>
      <c r="EI261" s="54"/>
      <c r="EJ261" s="54"/>
      <c r="EK261" s="54"/>
      <c r="EL261" s="54"/>
      <c r="EM261" s="54"/>
      <c r="EN261" s="54"/>
      <c r="EO261" s="54"/>
      <c r="EP261" s="54"/>
      <c r="EQ261" s="54"/>
      <c r="ER261" s="54"/>
      <c r="ES261" s="54"/>
      <c r="ET261" s="54"/>
      <c r="EU261" s="54"/>
      <c r="EV261" s="54"/>
      <c r="EW261" s="54"/>
      <c r="EX261" s="54"/>
      <c r="EY261" s="54"/>
      <c r="EZ261" s="54"/>
      <c r="FA261" s="54"/>
      <c r="FB261" s="54"/>
      <c r="FC261" s="54"/>
      <c r="FD261" s="54"/>
      <c r="FE261" s="54"/>
      <c r="FF261" s="54"/>
      <c r="FG261" s="54"/>
      <c r="FH261" s="54"/>
      <c r="FI261" s="54"/>
      <c r="FJ261" s="54"/>
      <c r="FK261" s="54"/>
      <c r="FL261" s="54"/>
      <c r="FM261" s="54"/>
      <c r="FN261" s="54"/>
      <c r="FO261" s="54"/>
      <c r="FP261" s="54"/>
      <c r="FQ261" s="54"/>
      <c r="FR261" s="54"/>
      <c r="FS261" s="54"/>
      <c r="FT261" s="54"/>
      <c r="FU261" s="54"/>
      <c r="FV261" s="54"/>
      <c r="FW261" s="54"/>
      <c r="FX261" s="54"/>
      <c r="FY261" s="54"/>
      <c r="FZ261" s="54"/>
      <c r="GA261" s="54"/>
      <c r="GB261" s="54"/>
      <c r="GC261" s="54"/>
      <c r="GD261" s="54"/>
      <c r="GE261" s="54"/>
      <c r="GF261" s="54"/>
      <c r="GG261" s="54"/>
      <c r="GH261" s="54"/>
    </row>
    <row r="262" spans="1:190" ht="25.5">
      <c r="A262" s="356" t="s">
        <v>1971</v>
      </c>
      <c r="B262" s="357" t="s">
        <v>345</v>
      </c>
      <c r="C262" s="356" t="s">
        <v>1351</v>
      </c>
      <c r="D262" s="358"/>
      <c r="E262" s="368"/>
      <c r="F262" s="368"/>
      <c r="G262" s="368"/>
      <c r="H262" s="368"/>
      <c r="I262" s="368"/>
      <c r="J262" s="368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F262" s="54"/>
      <c r="BG262" s="54"/>
      <c r="BH262" s="54"/>
      <c r="BI262" s="54"/>
      <c r="BJ262" s="54"/>
      <c r="BK262" s="54"/>
      <c r="BL262" s="54"/>
      <c r="BM262" s="54"/>
      <c r="BN262" s="54"/>
      <c r="BO262" s="54"/>
      <c r="BP262" s="54"/>
      <c r="BQ262" s="54"/>
      <c r="BR262" s="54"/>
      <c r="BS262" s="54"/>
      <c r="BT262" s="54"/>
      <c r="BU262" s="54"/>
      <c r="BV262" s="54"/>
      <c r="BW262" s="54"/>
      <c r="BX262" s="54"/>
      <c r="BY262" s="54"/>
      <c r="BZ262" s="54"/>
      <c r="CA262" s="54"/>
      <c r="CB262" s="54"/>
      <c r="CC262" s="54"/>
      <c r="CD262" s="54"/>
      <c r="CE262" s="54"/>
      <c r="CF262" s="54"/>
      <c r="CG262" s="54"/>
      <c r="CH262" s="54"/>
      <c r="CI262" s="54"/>
      <c r="CJ262" s="54"/>
      <c r="CK262" s="54"/>
      <c r="CL262" s="54"/>
      <c r="CM262" s="54"/>
      <c r="CN262" s="54"/>
      <c r="CO262" s="54"/>
      <c r="CP262" s="54"/>
      <c r="CQ262" s="54"/>
      <c r="CR262" s="54"/>
      <c r="CS262" s="54"/>
      <c r="CT262" s="54"/>
      <c r="CU262" s="54"/>
      <c r="CV262" s="54"/>
      <c r="CW262" s="54"/>
      <c r="CX262" s="54"/>
      <c r="CY262" s="54"/>
      <c r="CZ262" s="54"/>
      <c r="DA262" s="54"/>
      <c r="DB262" s="54"/>
      <c r="DC262" s="54"/>
      <c r="DD262" s="54"/>
      <c r="DE262" s="54"/>
      <c r="DF262" s="54"/>
      <c r="DG262" s="54"/>
      <c r="DH262" s="54"/>
      <c r="DI262" s="54"/>
      <c r="DJ262" s="54"/>
      <c r="DK262" s="54"/>
      <c r="DL262" s="54"/>
      <c r="DM262" s="54"/>
      <c r="DN262" s="54"/>
      <c r="DO262" s="54"/>
      <c r="DP262" s="54"/>
      <c r="DQ262" s="54"/>
      <c r="DR262" s="54"/>
      <c r="DS262" s="54"/>
      <c r="DT262" s="54"/>
      <c r="DU262" s="54"/>
      <c r="DV262" s="54"/>
      <c r="DW262" s="54"/>
      <c r="DX262" s="54"/>
      <c r="DY262" s="54"/>
      <c r="DZ262" s="54"/>
      <c r="EA262" s="54"/>
      <c r="EB262" s="54"/>
      <c r="EC262" s="54"/>
      <c r="ED262" s="54"/>
      <c r="EE262" s="54"/>
      <c r="EF262" s="54"/>
      <c r="EG262" s="54"/>
      <c r="EH262" s="54"/>
      <c r="EI262" s="54"/>
      <c r="EJ262" s="54"/>
      <c r="EK262" s="54"/>
      <c r="EL262" s="54"/>
      <c r="EM262" s="54"/>
      <c r="EN262" s="54"/>
      <c r="EO262" s="54"/>
      <c r="EP262" s="54"/>
      <c r="EQ262" s="54"/>
      <c r="ER262" s="54"/>
      <c r="ES262" s="54"/>
      <c r="ET262" s="54"/>
      <c r="EU262" s="54"/>
      <c r="EV262" s="54"/>
      <c r="EW262" s="54"/>
      <c r="EX262" s="54"/>
      <c r="EY262" s="54"/>
      <c r="EZ262" s="54"/>
      <c r="FA262" s="54"/>
      <c r="FB262" s="54"/>
      <c r="FC262" s="54"/>
      <c r="FD262" s="54"/>
      <c r="FE262" s="54"/>
      <c r="FF262" s="54"/>
      <c r="FG262" s="54"/>
      <c r="FH262" s="54"/>
      <c r="FI262" s="54"/>
      <c r="FJ262" s="54"/>
      <c r="FK262" s="54"/>
      <c r="FL262" s="54"/>
      <c r="FM262" s="54"/>
      <c r="FN262" s="54"/>
      <c r="FO262" s="54"/>
      <c r="FP262" s="54"/>
      <c r="FQ262" s="54"/>
      <c r="FR262" s="54"/>
      <c r="FS262" s="54"/>
      <c r="FT262" s="54"/>
      <c r="FU262" s="54"/>
      <c r="FV262" s="54"/>
      <c r="FW262" s="54"/>
      <c r="FX262" s="54"/>
      <c r="FY262" s="54"/>
      <c r="FZ262" s="54"/>
      <c r="GA262" s="54"/>
      <c r="GB262" s="54"/>
      <c r="GC262" s="54"/>
      <c r="GD262" s="54"/>
      <c r="GE262" s="54"/>
      <c r="GF262" s="54"/>
      <c r="GG262" s="54"/>
      <c r="GH262" s="54"/>
    </row>
    <row r="263" spans="1:190" ht="24">
      <c r="A263" s="359" t="s">
        <v>1974</v>
      </c>
      <c r="B263" s="360" t="s">
        <v>2189</v>
      </c>
      <c r="C263" s="361" t="s">
        <v>344</v>
      </c>
      <c r="D263" s="362"/>
      <c r="E263" s="369">
        <f t="shared" si="6"/>
        <v>0</v>
      </c>
      <c r="F263" s="369">
        <f>+VLOOKUP(B263,'[1]Alimentazione CE Ricavi'!$H$1:$M$270,6,FALSE)</f>
        <v>0</v>
      </c>
      <c r="G263" s="369"/>
      <c r="H263" s="369">
        <f t="shared" si="7"/>
        <v>0</v>
      </c>
      <c r="I263" s="369">
        <v>0</v>
      </c>
      <c r="J263" s="369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F263" s="54"/>
      <c r="BG263" s="54"/>
      <c r="BH263" s="54"/>
      <c r="BI263" s="54"/>
      <c r="BJ263" s="54"/>
      <c r="BK263" s="54"/>
      <c r="BL263" s="54"/>
      <c r="BM263" s="54"/>
      <c r="BN263" s="54"/>
      <c r="BO263" s="54"/>
      <c r="BP263" s="54"/>
      <c r="BQ263" s="54"/>
      <c r="BR263" s="54"/>
      <c r="BS263" s="54"/>
      <c r="BT263" s="54"/>
      <c r="BU263" s="54"/>
      <c r="BV263" s="54"/>
      <c r="BW263" s="54"/>
      <c r="BX263" s="54"/>
      <c r="BY263" s="54"/>
      <c r="BZ263" s="54"/>
      <c r="CA263" s="54"/>
      <c r="CB263" s="54"/>
      <c r="CC263" s="54"/>
      <c r="CD263" s="54"/>
      <c r="CE263" s="54"/>
      <c r="CF263" s="54"/>
      <c r="CG263" s="54"/>
      <c r="CH263" s="54"/>
      <c r="CI263" s="54"/>
      <c r="CJ263" s="54"/>
      <c r="CK263" s="54"/>
      <c r="CL263" s="54"/>
      <c r="CM263" s="54"/>
      <c r="CN263" s="54"/>
      <c r="CO263" s="54"/>
      <c r="CP263" s="54"/>
      <c r="CQ263" s="54"/>
      <c r="CR263" s="54"/>
      <c r="CS263" s="54"/>
      <c r="CT263" s="54"/>
      <c r="CU263" s="54"/>
      <c r="CV263" s="54"/>
      <c r="CW263" s="54"/>
      <c r="CX263" s="54"/>
      <c r="CY263" s="54"/>
      <c r="CZ263" s="54"/>
      <c r="DA263" s="54"/>
      <c r="DB263" s="54"/>
      <c r="DC263" s="54"/>
      <c r="DD263" s="54"/>
      <c r="DE263" s="54"/>
      <c r="DF263" s="54"/>
      <c r="DG263" s="54"/>
      <c r="DH263" s="54"/>
      <c r="DI263" s="54"/>
      <c r="DJ263" s="54"/>
      <c r="DK263" s="54"/>
      <c r="DL263" s="54"/>
      <c r="DM263" s="54"/>
      <c r="DN263" s="54"/>
      <c r="DO263" s="54"/>
      <c r="DP263" s="54"/>
      <c r="DQ263" s="54"/>
      <c r="DR263" s="54"/>
      <c r="DS263" s="54"/>
      <c r="DT263" s="54"/>
      <c r="DU263" s="54"/>
      <c r="DV263" s="54"/>
      <c r="DW263" s="54"/>
      <c r="DX263" s="54"/>
      <c r="DY263" s="54"/>
      <c r="DZ263" s="54"/>
      <c r="EA263" s="54"/>
      <c r="EB263" s="54"/>
      <c r="EC263" s="54"/>
      <c r="ED263" s="54"/>
      <c r="EE263" s="54"/>
      <c r="EF263" s="54"/>
      <c r="EG263" s="54"/>
      <c r="EH263" s="54"/>
      <c r="EI263" s="54"/>
      <c r="EJ263" s="54"/>
      <c r="EK263" s="54"/>
      <c r="EL263" s="54"/>
      <c r="EM263" s="54"/>
      <c r="EN263" s="54"/>
      <c r="EO263" s="54"/>
      <c r="EP263" s="54"/>
      <c r="EQ263" s="54"/>
      <c r="ER263" s="54"/>
      <c r="ES263" s="54"/>
      <c r="ET263" s="54"/>
      <c r="EU263" s="54"/>
      <c r="EV263" s="54"/>
      <c r="EW263" s="54"/>
      <c r="EX263" s="54"/>
      <c r="EY263" s="54"/>
      <c r="EZ263" s="54"/>
      <c r="FA263" s="54"/>
      <c r="FB263" s="54"/>
      <c r="FC263" s="54"/>
      <c r="FD263" s="54"/>
      <c r="FE263" s="54"/>
      <c r="FF263" s="54"/>
      <c r="FG263" s="54"/>
      <c r="FH263" s="54"/>
      <c r="FI263" s="54"/>
      <c r="FJ263" s="54"/>
      <c r="FK263" s="54"/>
      <c r="FL263" s="54"/>
      <c r="FM263" s="54"/>
      <c r="FN263" s="54"/>
      <c r="FO263" s="54"/>
      <c r="FP263" s="54"/>
      <c r="FQ263" s="54"/>
      <c r="FR263" s="54"/>
      <c r="FS263" s="54"/>
      <c r="FT263" s="54"/>
      <c r="FU263" s="54"/>
      <c r="FV263" s="54"/>
      <c r="FW263" s="54"/>
      <c r="FX263" s="54"/>
      <c r="FY263" s="54"/>
      <c r="FZ263" s="54"/>
      <c r="GA263" s="54"/>
      <c r="GB263" s="54"/>
      <c r="GC263" s="54"/>
      <c r="GD263" s="54"/>
      <c r="GE263" s="54"/>
      <c r="GF263" s="54"/>
      <c r="GG263" s="54"/>
      <c r="GH263" s="54"/>
    </row>
    <row r="264" spans="1:190">
      <c r="A264" s="356" t="s">
        <v>1971</v>
      </c>
      <c r="B264" s="357" t="s">
        <v>347</v>
      </c>
      <c r="C264" s="356" t="s">
        <v>1352</v>
      </c>
      <c r="D264" s="358"/>
      <c r="E264" s="368"/>
      <c r="F264" s="368"/>
      <c r="G264" s="368"/>
      <c r="H264" s="368"/>
      <c r="I264" s="368"/>
      <c r="J264" s="368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F264" s="54"/>
      <c r="BG264" s="54"/>
      <c r="BH264" s="54"/>
      <c r="BI264" s="54"/>
      <c r="BJ264" s="54"/>
      <c r="BK264" s="54"/>
      <c r="BL264" s="54"/>
      <c r="BM264" s="54"/>
      <c r="BN264" s="54"/>
      <c r="BO264" s="54"/>
      <c r="BP264" s="54"/>
      <c r="BQ264" s="54"/>
      <c r="BR264" s="54"/>
      <c r="BS264" s="54"/>
      <c r="BT264" s="54"/>
      <c r="BU264" s="54"/>
      <c r="BV264" s="54"/>
      <c r="BW264" s="54"/>
      <c r="BX264" s="54"/>
      <c r="BY264" s="54"/>
      <c r="BZ264" s="54"/>
      <c r="CA264" s="54"/>
      <c r="CB264" s="54"/>
      <c r="CC264" s="54"/>
      <c r="CD264" s="54"/>
      <c r="CE264" s="54"/>
      <c r="CF264" s="54"/>
      <c r="CG264" s="54"/>
      <c r="CH264" s="54"/>
      <c r="CI264" s="54"/>
      <c r="CJ264" s="54"/>
      <c r="CK264" s="54"/>
      <c r="CL264" s="54"/>
      <c r="CM264" s="54"/>
      <c r="CN264" s="54"/>
      <c r="CO264" s="54"/>
      <c r="CP264" s="54"/>
      <c r="CQ264" s="54"/>
      <c r="CR264" s="54"/>
      <c r="CS264" s="54"/>
      <c r="CT264" s="54"/>
      <c r="CU264" s="54"/>
      <c r="CV264" s="54"/>
      <c r="CW264" s="54"/>
      <c r="CX264" s="54"/>
      <c r="CY264" s="54"/>
      <c r="CZ264" s="54"/>
      <c r="DA264" s="54"/>
      <c r="DB264" s="54"/>
      <c r="DC264" s="54"/>
      <c r="DD264" s="54"/>
      <c r="DE264" s="54"/>
      <c r="DF264" s="54"/>
      <c r="DG264" s="54"/>
      <c r="DH264" s="54"/>
      <c r="DI264" s="54"/>
      <c r="DJ264" s="54"/>
      <c r="DK264" s="54"/>
      <c r="DL264" s="54"/>
      <c r="DM264" s="54"/>
      <c r="DN264" s="54"/>
      <c r="DO264" s="54"/>
      <c r="DP264" s="54"/>
      <c r="DQ264" s="54"/>
      <c r="DR264" s="54"/>
      <c r="DS264" s="54"/>
      <c r="DT264" s="54"/>
      <c r="DU264" s="54"/>
      <c r="DV264" s="54"/>
      <c r="DW264" s="54"/>
      <c r="DX264" s="54"/>
      <c r="DY264" s="54"/>
      <c r="DZ264" s="54"/>
      <c r="EA264" s="54"/>
      <c r="EB264" s="54"/>
      <c r="EC264" s="54"/>
      <c r="ED264" s="54"/>
      <c r="EE264" s="54"/>
      <c r="EF264" s="54"/>
      <c r="EG264" s="54"/>
      <c r="EH264" s="54"/>
      <c r="EI264" s="54"/>
      <c r="EJ264" s="54"/>
      <c r="EK264" s="54"/>
      <c r="EL264" s="54"/>
      <c r="EM264" s="54"/>
      <c r="EN264" s="54"/>
      <c r="EO264" s="54"/>
      <c r="EP264" s="54"/>
      <c r="EQ264" s="54"/>
      <c r="ER264" s="54"/>
      <c r="ES264" s="54"/>
      <c r="ET264" s="54"/>
      <c r="EU264" s="54"/>
      <c r="EV264" s="54"/>
      <c r="EW264" s="54"/>
      <c r="EX264" s="54"/>
      <c r="EY264" s="54"/>
      <c r="EZ264" s="54"/>
      <c r="FA264" s="54"/>
      <c r="FB264" s="54"/>
      <c r="FC264" s="54"/>
      <c r="FD264" s="54"/>
      <c r="FE264" s="54"/>
      <c r="FF264" s="54"/>
      <c r="FG264" s="54"/>
      <c r="FH264" s="54"/>
      <c r="FI264" s="54"/>
      <c r="FJ264" s="54"/>
      <c r="FK264" s="54"/>
      <c r="FL264" s="54"/>
      <c r="FM264" s="54"/>
      <c r="FN264" s="54"/>
      <c r="FO264" s="54"/>
      <c r="FP264" s="54"/>
      <c r="FQ264" s="54"/>
      <c r="FR264" s="54"/>
      <c r="FS264" s="54"/>
      <c r="FT264" s="54"/>
      <c r="FU264" s="54"/>
      <c r="FV264" s="54"/>
      <c r="FW264" s="54"/>
      <c r="FX264" s="54"/>
      <c r="FY264" s="54"/>
      <c r="FZ264" s="54"/>
      <c r="GA264" s="54"/>
      <c r="GB264" s="54"/>
      <c r="GC264" s="54"/>
      <c r="GD264" s="54"/>
      <c r="GE264" s="54"/>
      <c r="GF264" s="54"/>
      <c r="GG264" s="54"/>
      <c r="GH264" s="54"/>
    </row>
    <row r="265" spans="1:190">
      <c r="A265" s="359" t="s">
        <v>1974</v>
      </c>
      <c r="B265" s="360" t="s">
        <v>2190</v>
      </c>
      <c r="C265" s="361" t="s">
        <v>346</v>
      </c>
      <c r="D265" s="362"/>
      <c r="E265" s="369">
        <f t="shared" ref="E265:E327" si="8">+F265+G265</f>
        <v>0</v>
      </c>
      <c r="F265" s="369">
        <f>+VLOOKUP(B265,'[1]Alimentazione CE Ricavi'!$H$1:$M$270,6,FALSE)</f>
        <v>0</v>
      </c>
      <c r="G265" s="369"/>
      <c r="H265" s="369">
        <f t="shared" ref="H265:H327" si="9">+I265+J265</f>
        <v>0</v>
      </c>
      <c r="I265" s="369">
        <v>0</v>
      </c>
      <c r="J265" s="369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F265" s="54"/>
      <c r="BG265" s="54"/>
      <c r="BH265" s="54"/>
      <c r="BI265" s="54"/>
      <c r="BJ265" s="54"/>
      <c r="BK265" s="54"/>
      <c r="BL265" s="54"/>
      <c r="BM265" s="54"/>
      <c r="BN265" s="54"/>
      <c r="BO265" s="54"/>
      <c r="BP265" s="54"/>
      <c r="BQ265" s="54"/>
      <c r="BR265" s="54"/>
      <c r="BS265" s="54"/>
      <c r="BT265" s="54"/>
      <c r="BU265" s="54"/>
      <c r="BV265" s="54"/>
      <c r="BW265" s="54"/>
      <c r="BX265" s="54"/>
      <c r="BY265" s="54"/>
      <c r="BZ265" s="54"/>
      <c r="CA265" s="54"/>
      <c r="CB265" s="54"/>
      <c r="CC265" s="54"/>
      <c r="CD265" s="54"/>
      <c r="CE265" s="54"/>
      <c r="CF265" s="54"/>
      <c r="CG265" s="54"/>
      <c r="CH265" s="54"/>
      <c r="CI265" s="54"/>
      <c r="CJ265" s="54"/>
      <c r="CK265" s="54"/>
      <c r="CL265" s="54"/>
      <c r="CM265" s="54"/>
      <c r="CN265" s="54"/>
      <c r="CO265" s="54"/>
      <c r="CP265" s="54"/>
      <c r="CQ265" s="54"/>
      <c r="CR265" s="54"/>
      <c r="CS265" s="54"/>
      <c r="CT265" s="54"/>
      <c r="CU265" s="54"/>
      <c r="CV265" s="54"/>
      <c r="CW265" s="54"/>
      <c r="CX265" s="54"/>
      <c r="CY265" s="54"/>
      <c r="CZ265" s="54"/>
      <c r="DA265" s="54"/>
      <c r="DB265" s="54"/>
      <c r="DC265" s="54"/>
      <c r="DD265" s="54"/>
      <c r="DE265" s="54"/>
      <c r="DF265" s="54"/>
      <c r="DG265" s="54"/>
      <c r="DH265" s="54"/>
      <c r="DI265" s="54"/>
      <c r="DJ265" s="54"/>
      <c r="DK265" s="54"/>
      <c r="DL265" s="54"/>
      <c r="DM265" s="54"/>
      <c r="DN265" s="54"/>
      <c r="DO265" s="54"/>
      <c r="DP265" s="54"/>
      <c r="DQ265" s="54"/>
      <c r="DR265" s="54"/>
      <c r="DS265" s="54"/>
      <c r="DT265" s="54"/>
      <c r="DU265" s="54"/>
      <c r="DV265" s="54"/>
      <c r="DW265" s="54"/>
      <c r="DX265" s="54"/>
      <c r="DY265" s="54"/>
      <c r="DZ265" s="54"/>
      <c r="EA265" s="54"/>
      <c r="EB265" s="54"/>
      <c r="EC265" s="54"/>
      <c r="ED265" s="54"/>
      <c r="EE265" s="54"/>
      <c r="EF265" s="54"/>
      <c r="EG265" s="54"/>
      <c r="EH265" s="54"/>
      <c r="EI265" s="54"/>
      <c r="EJ265" s="54"/>
      <c r="EK265" s="54"/>
      <c r="EL265" s="54"/>
      <c r="EM265" s="54"/>
      <c r="EN265" s="54"/>
      <c r="EO265" s="54"/>
      <c r="EP265" s="54"/>
      <c r="EQ265" s="54"/>
      <c r="ER265" s="54"/>
      <c r="ES265" s="54"/>
      <c r="ET265" s="54"/>
      <c r="EU265" s="54"/>
      <c r="EV265" s="54"/>
      <c r="EW265" s="54"/>
      <c r="EX265" s="54"/>
      <c r="EY265" s="54"/>
      <c r="EZ265" s="54"/>
      <c r="FA265" s="54"/>
      <c r="FB265" s="54"/>
      <c r="FC265" s="54"/>
      <c r="FD265" s="54"/>
      <c r="FE265" s="54"/>
      <c r="FF265" s="54"/>
      <c r="FG265" s="54"/>
      <c r="FH265" s="54"/>
      <c r="FI265" s="54"/>
      <c r="FJ265" s="54"/>
      <c r="FK265" s="54"/>
      <c r="FL265" s="54"/>
      <c r="FM265" s="54"/>
      <c r="FN265" s="54"/>
      <c r="FO265" s="54"/>
      <c r="FP265" s="54"/>
      <c r="FQ265" s="54"/>
      <c r="FR265" s="54"/>
      <c r="FS265" s="54"/>
      <c r="FT265" s="54"/>
      <c r="FU265" s="54"/>
      <c r="FV265" s="54"/>
      <c r="FW265" s="54"/>
      <c r="FX265" s="54"/>
      <c r="FY265" s="54"/>
      <c r="FZ265" s="54"/>
      <c r="GA265" s="54"/>
      <c r="GB265" s="54"/>
      <c r="GC265" s="54"/>
      <c r="GD265" s="54"/>
      <c r="GE265" s="54"/>
      <c r="GF265" s="54"/>
      <c r="GG265" s="54"/>
      <c r="GH265" s="54"/>
    </row>
    <row r="266" spans="1:190">
      <c r="A266" s="356" t="s">
        <v>1969</v>
      </c>
      <c r="B266" s="357" t="s">
        <v>349</v>
      </c>
      <c r="C266" s="356" t="s">
        <v>1353</v>
      </c>
      <c r="D266" s="358"/>
      <c r="E266" s="368"/>
      <c r="F266" s="368"/>
      <c r="G266" s="368"/>
      <c r="H266" s="368"/>
      <c r="I266" s="368"/>
      <c r="J266" s="368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F266" s="54"/>
      <c r="BG266" s="54"/>
      <c r="BH266" s="54"/>
      <c r="BI266" s="54"/>
      <c r="BJ266" s="54"/>
      <c r="BK266" s="54"/>
      <c r="BL266" s="54"/>
      <c r="BM266" s="54"/>
      <c r="BN266" s="54"/>
      <c r="BO266" s="54"/>
      <c r="BP266" s="54"/>
      <c r="BQ266" s="54"/>
      <c r="BR266" s="54"/>
      <c r="BS266" s="54"/>
      <c r="BT266" s="54"/>
      <c r="BU266" s="54"/>
      <c r="BV266" s="54"/>
      <c r="BW266" s="54"/>
      <c r="BX266" s="54"/>
      <c r="BY266" s="54"/>
      <c r="BZ266" s="54"/>
      <c r="CA266" s="54"/>
      <c r="CB266" s="54"/>
      <c r="CC266" s="54"/>
      <c r="CD266" s="54"/>
      <c r="CE266" s="54"/>
      <c r="CF266" s="54"/>
      <c r="CG266" s="54"/>
      <c r="CH266" s="54"/>
      <c r="CI266" s="54"/>
      <c r="CJ266" s="54"/>
      <c r="CK266" s="54"/>
      <c r="CL266" s="54"/>
      <c r="CM266" s="54"/>
      <c r="CN266" s="54"/>
      <c r="CO266" s="54"/>
      <c r="CP266" s="54"/>
      <c r="CQ266" s="54"/>
      <c r="CR266" s="54"/>
      <c r="CS266" s="54"/>
      <c r="CT266" s="54"/>
      <c r="CU266" s="54"/>
      <c r="CV266" s="54"/>
      <c r="CW266" s="54"/>
      <c r="CX266" s="54"/>
      <c r="CY266" s="54"/>
      <c r="CZ266" s="54"/>
      <c r="DA266" s="54"/>
      <c r="DB266" s="54"/>
      <c r="DC266" s="54"/>
      <c r="DD266" s="54"/>
      <c r="DE266" s="54"/>
      <c r="DF266" s="54"/>
      <c r="DG266" s="54"/>
      <c r="DH266" s="54"/>
      <c r="DI266" s="54"/>
      <c r="DJ266" s="54"/>
      <c r="DK266" s="54"/>
      <c r="DL266" s="54"/>
      <c r="DM266" s="54"/>
      <c r="DN266" s="54"/>
      <c r="DO266" s="54"/>
      <c r="DP266" s="54"/>
      <c r="DQ266" s="54"/>
      <c r="DR266" s="54"/>
      <c r="DS266" s="54"/>
      <c r="DT266" s="54"/>
      <c r="DU266" s="54"/>
      <c r="DV266" s="54"/>
      <c r="DW266" s="54"/>
      <c r="DX266" s="54"/>
      <c r="DY266" s="54"/>
      <c r="DZ266" s="54"/>
      <c r="EA266" s="54"/>
      <c r="EB266" s="54"/>
      <c r="EC266" s="54"/>
      <c r="ED266" s="54"/>
      <c r="EE266" s="54"/>
      <c r="EF266" s="54"/>
      <c r="EG266" s="54"/>
      <c r="EH266" s="54"/>
      <c r="EI266" s="54"/>
      <c r="EJ266" s="54"/>
      <c r="EK266" s="54"/>
      <c r="EL266" s="54"/>
      <c r="EM266" s="54"/>
      <c r="EN266" s="54"/>
      <c r="EO266" s="54"/>
      <c r="EP266" s="54"/>
      <c r="EQ266" s="54"/>
      <c r="ER266" s="54"/>
      <c r="ES266" s="54"/>
      <c r="ET266" s="54"/>
      <c r="EU266" s="54"/>
      <c r="EV266" s="54"/>
      <c r="EW266" s="54"/>
      <c r="EX266" s="54"/>
      <c r="EY266" s="54"/>
      <c r="EZ266" s="54"/>
      <c r="FA266" s="54"/>
      <c r="FB266" s="54"/>
      <c r="FC266" s="54"/>
      <c r="FD266" s="54"/>
      <c r="FE266" s="54"/>
      <c r="FF266" s="54"/>
      <c r="FG266" s="54"/>
      <c r="FH266" s="54"/>
      <c r="FI266" s="54"/>
      <c r="FJ266" s="54"/>
      <c r="FK266" s="54"/>
      <c r="FL266" s="54"/>
      <c r="FM266" s="54"/>
      <c r="FN266" s="54"/>
      <c r="FO266" s="54"/>
      <c r="FP266" s="54"/>
      <c r="FQ266" s="54"/>
      <c r="FR266" s="54"/>
      <c r="FS266" s="54"/>
      <c r="FT266" s="54"/>
      <c r="FU266" s="54"/>
      <c r="FV266" s="54"/>
      <c r="FW266" s="54"/>
      <c r="FX266" s="54"/>
      <c r="FY266" s="54"/>
      <c r="FZ266" s="54"/>
      <c r="GA266" s="54"/>
      <c r="GB266" s="54"/>
      <c r="GC266" s="54"/>
      <c r="GD266" s="54"/>
      <c r="GE266" s="54"/>
      <c r="GF266" s="54"/>
      <c r="GG266" s="54"/>
      <c r="GH266" s="54"/>
    </row>
    <row r="267" spans="1:190">
      <c r="A267" s="359" t="s">
        <v>1971</v>
      </c>
      <c r="B267" s="360" t="s">
        <v>2191</v>
      </c>
      <c r="C267" s="361" t="s">
        <v>348</v>
      </c>
      <c r="D267" s="362"/>
      <c r="E267" s="369">
        <f t="shared" si="8"/>
        <v>0</v>
      </c>
      <c r="F267" s="369">
        <f>+VLOOKUP(B267,'[1]Alimentazione CE Ricavi'!$H$1:$M$270,6,FALSE)</f>
        <v>0</v>
      </c>
      <c r="G267" s="369"/>
      <c r="H267" s="369">
        <f t="shared" si="9"/>
        <v>0</v>
      </c>
      <c r="I267" s="369">
        <v>0</v>
      </c>
      <c r="J267" s="369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F267" s="54"/>
      <c r="BG267" s="54"/>
      <c r="BH267" s="54"/>
      <c r="BI267" s="54"/>
      <c r="BJ267" s="54"/>
      <c r="BK267" s="54"/>
      <c r="BL267" s="54"/>
      <c r="BM267" s="54"/>
      <c r="BN267" s="54"/>
      <c r="BO267" s="54"/>
      <c r="BP267" s="54"/>
      <c r="BQ267" s="54"/>
      <c r="BR267" s="54"/>
      <c r="BS267" s="54"/>
      <c r="BT267" s="54"/>
      <c r="BU267" s="54"/>
      <c r="BV267" s="54"/>
      <c r="BW267" s="54"/>
      <c r="BX267" s="54"/>
      <c r="BY267" s="54"/>
      <c r="BZ267" s="54"/>
      <c r="CA267" s="54"/>
      <c r="CB267" s="54"/>
      <c r="CC267" s="54"/>
      <c r="CD267" s="54"/>
      <c r="CE267" s="54"/>
      <c r="CF267" s="54"/>
      <c r="CG267" s="54"/>
      <c r="CH267" s="54"/>
      <c r="CI267" s="54"/>
      <c r="CJ267" s="54"/>
      <c r="CK267" s="54"/>
      <c r="CL267" s="54"/>
      <c r="CM267" s="54"/>
      <c r="CN267" s="54"/>
      <c r="CO267" s="54"/>
      <c r="CP267" s="54"/>
      <c r="CQ267" s="54"/>
      <c r="CR267" s="54"/>
      <c r="CS267" s="54"/>
      <c r="CT267" s="54"/>
      <c r="CU267" s="54"/>
      <c r="CV267" s="54"/>
      <c r="CW267" s="54"/>
      <c r="CX267" s="54"/>
      <c r="CY267" s="54"/>
      <c r="CZ267" s="54"/>
      <c r="DA267" s="54"/>
      <c r="DB267" s="54"/>
      <c r="DC267" s="54"/>
      <c r="DD267" s="54"/>
      <c r="DE267" s="54"/>
      <c r="DF267" s="54"/>
      <c r="DG267" s="54"/>
      <c r="DH267" s="54"/>
      <c r="DI267" s="54"/>
      <c r="DJ267" s="54"/>
      <c r="DK267" s="54"/>
      <c r="DL267" s="54"/>
      <c r="DM267" s="54"/>
      <c r="DN267" s="54"/>
      <c r="DO267" s="54"/>
      <c r="DP267" s="54"/>
      <c r="DQ267" s="54"/>
      <c r="DR267" s="54"/>
      <c r="DS267" s="54"/>
      <c r="DT267" s="54"/>
      <c r="DU267" s="54"/>
      <c r="DV267" s="54"/>
      <c r="DW267" s="54"/>
      <c r="DX267" s="54"/>
      <c r="DY267" s="54"/>
      <c r="DZ267" s="54"/>
      <c r="EA267" s="54"/>
      <c r="EB267" s="54"/>
      <c r="EC267" s="54"/>
      <c r="ED267" s="54"/>
      <c r="EE267" s="54"/>
      <c r="EF267" s="54"/>
      <c r="EG267" s="54"/>
      <c r="EH267" s="54"/>
      <c r="EI267" s="54"/>
      <c r="EJ267" s="54"/>
      <c r="EK267" s="54"/>
      <c r="EL267" s="54"/>
      <c r="EM267" s="54"/>
      <c r="EN267" s="54"/>
      <c r="EO267" s="54"/>
      <c r="EP267" s="54"/>
      <c r="EQ267" s="54"/>
      <c r="ER267" s="54"/>
      <c r="ES267" s="54"/>
      <c r="ET267" s="54"/>
      <c r="EU267" s="54"/>
      <c r="EV267" s="54"/>
      <c r="EW267" s="54"/>
      <c r="EX267" s="54"/>
      <c r="EY267" s="54"/>
      <c r="EZ267" s="54"/>
      <c r="FA267" s="54"/>
      <c r="FB267" s="54"/>
      <c r="FC267" s="54"/>
      <c r="FD267" s="54"/>
      <c r="FE267" s="54"/>
      <c r="FF267" s="54"/>
      <c r="FG267" s="54"/>
      <c r="FH267" s="54"/>
      <c r="FI267" s="54"/>
      <c r="FJ267" s="54"/>
      <c r="FK267" s="54"/>
      <c r="FL267" s="54"/>
      <c r="FM267" s="54"/>
      <c r="FN267" s="54"/>
      <c r="FO267" s="54"/>
      <c r="FP267" s="54"/>
      <c r="FQ267" s="54"/>
      <c r="FR267" s="54"/>
      <c r="FS267" s="54"/>
      <c r="FT267" s="54"/>
      <c r="FU267" s="54"/>
      <c r="FV267" s="54"/>
      <c r="FW267" s="54"/>
      <c r="FX267" s="54"/>
      <c r="FY267" s="54"/>
      <c r="FZ267" s="54"/>
      <c r="GA267" s="54"/>
      <c r="GB267" s="54"/>
      <c r="GC267" s="54"/>
      <c r="GD267" s="54"/>
      <c r="GE267" s="54"/>
      <c r="GF267" s="54"/>
      <c r="GG267" s="54"/>
      <c r="GH267" s="54"/>
    </row>
    <row r="268" spans="1:190">
      <c r="A268" s="356" t="s">
        <v>1969</v>
      </c>
      <c r="B268" s="357" t="s">
        <v>351</v>
      </c>
      <c r="C268" s="356" t="s">
        <v>1354</v>
      </c>
      <c r="D268" s="358"/>
      <c r="E268" s="368"/>
      <c r="F268" s="368"/>
      <c r="G268" s="368"/>
      <c r="H268" s="368"/>
      <c r="I268" s="368"/>
      <c r="J268" s="368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F268" s="54"/>
      <c r="BG268" s="54"/>
      <c r="BH268" s="54"/>
      <c r="BI268" s="54"/>
      <c r="BJ268" s="54"/>
      <c r="BK268" s="54"/>
      <c r="BL268" s="54"/>
      <c r="BM268" s="54"/>
      <c r="BN268" s="54"/>
      <c r="BO268" s="54"/>
      <c r="BP268" s="54"/>
      <c r="BQ268" s="54"/>
      <c r="BR268" s="54"/>
      <c r="BS268" s="54"/>
      <c r="BT268" s="54"/>
      <c r="BU268" s="54"/>
      <c r="BV268" s="54"/>
      <c r="BW268" s="54"/>
      <c r="BX268" s="54"/>
      <c r="BY268" s="54"/>
      <c r="BZ268" s="54"/>
      <c r="CA268" s="54"/>
      <c r="CB268" s="54"/>
      <c r="CC268" s="54"/>
      <c r="CD268" s="54"/>
      <c r="CE268" s="54"/>
      <c r="CF268" s="54"/>
      <c r="CG268" s="54"/>
      <c r="CH268" s="54"/>
      <c r="CI268" s="54"/>
      <c r="CJ268" s="54"/>
      <c r="CK268" s="54"/>
      <c r="CL268" s="54"/>
      <c r="CM268" s="54"/>
      <c r="CN268" s="54"/>
      <c r="CO268" s="54"/>
      <c r="CP268" s="54"/>
      <c r="CQ268" s="54"/>
      <c r="CR268" s="54"/>
      <c r="CS268" s="54"/>
      <c r="CT268" s="54"/>
      <c r="CU268" s="54"/>
      <c r="CV268" s="54"/>
      <c r="CW268" s="54"/>
      <c r="CX268" s="54"/>
      <c r="CY268" s="54"/>
      <c r="CZ268" s="54"/>
      <c r="DA268" s="54"/>
      <c r="DB268" s="54"/>
      <c r="DC268" s="54"/>
      <c r="DD268" s="54"/>
      <c r="DE268" s="54"/>
      <c r="DF268" s="54"/>
      <c r="DG268" s="54"/>
      <c r="DH268" s="54"/>
      <c r="DI268" s="54"/>
      <c r="DJ268" s="54"/>
      <c r="DK268" s="54"/>
      <c r="DL268" s="54"/>
      <c r="DM268" s="54"/>
      <c r="DN268" s="54"/>
      <c r="DO268" s="54"/>
      <c r="DP268" s="54"/>
      <c r="DQ268" s="54"/>
      <c r="DR268" s="54"/>
      <c r="DS268" s="54"/>
      <c r="DT268" s="54"/>
      <c r="DU268" s="54"/>
      <c r="DV268" s="54"/>
      <c r="DW268" s="54"/>
      <c r="DX268" s="54"/>
      <c r="DY268" s="54"/>
      <c r="DZ268" s="54"/>
      <c r="EA268" s="54"/>
      <c r="EB268" s="54"/>
      <c r="EC268" s="54"/>
      <c r="ED268" s="54"/>
      <c r="EE268" s="54"/>
      <c r="EF268" s="54"/>
      <c r="EG268" s="54"/>
      <c r="EH268" s="54"/>
      <c r="EI268" s="54"/>
      <c r="EJ268" s="54"/>
      <c r="EK268" s="54"/>
      <c r="EL268" s="54"/>
      <c r="EM268" s="54"/>
      <c r="EN268" s="54"/>
      <c r="EO268" s="54"/>
      <c r="EP268" s="54"/>
      <c r="EQ268" s="54"/>
      <c r="ER268" s="54"/>
      <c r="ES268" s="54"/>
      <c r="ET268" s="54"/>
      <c r="EU268" s="54"/>
      <c r="EV268" s="54"/>
      <c r="EW268" s="54"/>
      <c r="EX268" s="54"/>
      <c r="EY268" s="54"/>
      <c r="EZ268" s="54"/>
      <c r="FA268" s="54"/>
      <c r="FB268" s="54"/>
      <c r="FC268" s="54"/>
      <c r="FD268" s="54"/>
      <c r="FE268" s="54"/>
      <c r="FF268" s="54"/>
      <c r="FG268" s="54"/>
      <c r="FH268" s="54"/>
      <c r="FI268" s="54"/>
      <c r="FJ268" s="54"/>
      <c r="FK268" s="54"/>
      <c r="FL268" s="54"/>
      <c r="FM268" s="54"/>
      <c r="FN268" s="54"/>
      <c r="FO268" s="54"/>
      <c r="FP268" s="54"/>
      <c r="FQ268" s="54"/>
      <c r="FR268" s="54"/>
      <c r="FS268" s="54"/>
      <c r="FT268" s="54"/>
      <c r="FU268" s="54"/>
      <c r="FV268" s="54"/>
      <c r="FW268" s="54"/>
      <c r="FX268" s="54"/>
      <c r="FY268" s="54"/>
      <c r="FZ268" s="54"/>
      <c r="GA268" s="54"/>
      <c r="GB268" s="54"/>
      <c r="GC268" s="54"/>
      <c r="GD268" s="54"/>
      <c r="GE268" s="54"/>
      <c r="GF268" s="54"/>
      <c r="GG268" s="54"/>
      <c r="GH268" s="54"/>
    </row>
    <row r="269" spans="1:190">
      <c r="A269" s="359" t="s">
        <v>1971</v>
      </c>
      <c r="B269" s="360" t="s">
        <v>2192</v>
      </c>
      <c r="C269" s="361" t="s">
        <v>352</v>
      </c>
      <c r="D269" s="362"/>
      <c r="E269" s="369">
        <f t="shared" si="8"/>
        <v>0</v>
      </c>
      <c r="F269" s="369">
        <f>+VLOOKUP(B269,'[1]Alimentazione CE Ricavi'!$H$1:$M$270,6,FALSE)</f>
        <v>0</v>
      </c>
      <c r="G269" s="369"/>
      <c r="H269" s="369">
        <f t="shared" si="9"/>
        <v>0</v>
      </c>
      <c r="I269" s="369">
        <v>0</v>
      </c>
      <c r="J269" s="369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F269" s="54"/>
      <c r="BG269" s="54"/>
      <c r="BH269" s="54"/>
      <c r="BI269" s="54"/>
      <c r="BJ269" s="54"/>
      <c r="BK269" s="54"/>
      <c r="BL269" s="54"/>
      <c r="BM269" s="54"/>
      <c r="BN269" s="54"/>
      <c r="BO269" s="54"/>
      <c r="BP269" s="54"/>
      <c r="BQ269" s="54"/>
      <c r="BR269" s="54"/>
      <c r="BS269" s="54"/>
      <c r="BT269" s="54"/>
      <c r="BU269" s="54"/>
      <c r="BV269" s="54"/>
      <c r="BW269" s="54"/>
      <c r="BX269" s="54"/>
      <c r="BY269" s="54"/>
      <c r="BZ269" s="54"/>
      <c r="CA269" s="54"/>
      <c r="CB269" s="54"/>
      <c r="CC269" s="54"/>
      <c r="CD269" s="54"/>
      <c r="CE269" s="54"/>
      <c r="CF269" s="54"/>
      <c r="CG269" s="54"/>
      <c r="CH269" s="54"/>
      <c r="CI269" s="54"/>
      <c r="CJ269" s="54"/>
      <c r="CK269" s="54"/>
      <c r="CL269" s="54"/>
      <c r="CM269" s="54"/>
      <c r="CN269" s="54"/>
      <c r="CO269" s="54"/>
      <c r="CP269" s="54"/>
      <c r="CQ269" s="54"/>
      <c r="CR269" s="54"/>
      <c r="CS269" s="54"/>
      <c r="CT269" s="54"/>
      <c r="CU269" s="54"/>
      <c r="CV269" s="54"/>
      <c r="CW269" s="54"/>
      <c r="CX269" s="54"/>
      <c r="CY269" s="54"/>
      <c r="CZ269" s="54"/>
      <c r="DA269" s="54"/>
      <c r="DB269" s="54"/>
      <c r="DC269" s="54"/>
      <c r="DD269" s="54"/>
      <c r="DE269" s="54"/>
      <c r="DF269" s="54"/>
      <c r="DG269" s="54"/>
      <c r="DH269" s="54"/>
      <c r="DI269" s="54"/>
      <c r="DJ269" s="54"/>
      <c r="DK269" s="54"/>
      <c r="DL269" s="54"/>
      <c r="DM269" s="54"/>
      <c r="DN269" s="54"/>
      <c r="DO269" s="54"/>
      <c r="DP269" s="54"/>
      <c r="DQ269" s="54"/>
      <c r="DR269" s="54"/>
      <c r="DS269" s="54"/>
      <c r="DT269" s="54"/>
      <c r="DU269" s="54"/>
      <c r="DV269" s="54"/>
      <c r="DW269" s="54"/>
      <c r="DX269" s="54"/>
      <c r="DY269" s="54"/>
      <c r="DZ269" s="54"/>
      <c r="EA269" s="54"/>
      <c r="EB269" s="54"/>
      <c r="EC269" s="54"/>
      <c r="ED269" s="54"/>
      <c r="EE269" s="54"/>
      <c r="EF269" s="54"/>
      <c r="EG269" s="54"/>
      <c r="EH269" s="54"/>
      <c r="EI269" s="54"/>
      <c r="EJ269" s="54"/>
      <c r="EK269" s="54"/>
      <c r="EL269" s="54"/>
      <c r="EM269" s="54"/>
      <c r="EN269" s="54"/>
      <c r="EO269" s="54"/>
      <c r="EP269" s="54"/>
      <c r="EQ269" s="54"/>
      <c r="ER269" s="54"/>
      <c r="ES269" s="54"/>
      <c r="ET269" s="54"/>
      <c r="EU269" s="54"/>
      <c r="EV269" s="54"/>
      <c r="EW269" s="54"/>
      <c r="EX269" s="54"/>
      <c r="EY269" s="54"/>
      <c r="EZ269" s="54"/>
      <c r="FA269" s="54"/>
      <c r="FB269" s="54"/>
      <c r="FC269" s="54"/>
      <c r="FD269" s="54"/>
      <c r="FE269" s="54"/>
      <c r="FF269" s="54"/>
      <c r="FG269" s="54"/>
      <c r="FH269" s="54"/>
      <c r="FI269" s="54"/>
      <c r="FJ269" s="54"/>
      <c r="FK269" s="54"/>
      <c r="FL269" s="54"/>
      <c r="FM269" s="54"/>
      <c r="FN269" s="54"/>
      <c r="FO269" s="54"/>
      <c r="FP269" s="54"/>
      <c r="FQ269" s="54"/>
      <c r="FR269" s="54"/>
      <c r="FS269" s="54"/>
      <c r="FT269" s="54"/>
      <c r="FU269" s="54"/>
      <c r="FV269" s="54"/>
      <c r="FW269" s="54"/>
      <c r="FX269" s="54"/>
      <c r="FY269" s="54"/>
      <c r="FZ269" s="54"/>
      <c r="GA269" s="54"/>
      <c r="GB269" s="54"/>
      <c r="GC269" s="54"/>
      <c r="GD269" s="54"/>
      <c r="GE269" s="54"/>
      <c r="GF269" s="54"/>
      <c r="GG269" s="54"/>
      <c r="GH269" s="54"/>
    </row>
    <row r="270" spans="1:190" ht="24">
      <c r="A270" s="359" t="s">
        <v>1971</v>
      </c>
      <c r="B270" s="360" t="s">
        <v>2193</v>
      </c>
      <c r="C270" s="361" t="s">
        <v>353</v>
      </c>
      <c r="D270" s="362"/>
      <c r="E270" s="369">
        <f t="shared" si="8"/>
        <v>20000</v>
      </c>
      <c r="F270" s="369">
        <f>+VLOOKUP(B270,'[1]Alimentazione CE Ricavi'!$H$1:$M$270,6,FALSE)</f>
        <v>20000</v>
      </c>
      <c r="G270" s="369"/>
      <c r="H270" s="369">
        <f t="shared" si="9"/>
        <v>28131.31</v>
      </c>
      <c r="I270" s="369">
        <v>28131.31</v>
      </c>
      <c r="J270" s="369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F270" s="54"/>
      <c r="BG270" s="54"/>
      <c r="BH270" s="54"/>
      <c r="BI270" s="54"/>
      <c r="BJ270" s="54"/>
      <c r="BK270" s="54"/>
      <c r="BL270" s="54"/>
      <c r="BM270" s="54"/>
      <c r="BN270" s="54"/>
      <c r="BO270" s="54"/>
      <c r="BP270" s="54"/>
      <c r="BQ270" s="54"/>
      <c r="BR270" s="54"/>
      <c r="BS270" s="54"/>
      <c r="BT270" s="54"/>
      <c r="BU270" s="54"/>
      <c r="BV270" s="54"/>
      <c r="BW270" s="54"/>
      <c r="BX270" s="54"/>
      <c r="BY270" s="54"/>
      <c r="BZ270" s="54"/>
      <c r="CA270" s="54"/>
      <c r="CB270" s="54"/>
      <c r="CC270" s="54"/>
      <c r="CD270" s="54"/>
      <c r="CE270" s="54"/>
      <c r="CF270" s="54"/>
      <c r="CG270" s="54"/>
      <c r="CH270" s="54"/>
      <c r="CI270" s="54"/>
      <c r="CJ270" s="54"/>
      <c r="CK270" s="54"/>
      <c r="CL270" s="54"/>
      <c r="CM270" s="54"/>
      <c r="CN270" s="54"/>
      <c r="CO270" s="54"/>
      <c r="CP270" s="54"/>
      <c r="CQ270" s="54"/>
      <c r="CR270" s="54"/>
      <c r="CS270" s="54"/>
      <c r="CT270" s="54"/>
      <c r="CU270" s="54"/>
      <c r="CV270" s="54"/>
      <c r="CW270" s="54"/>
      <c r="CX270" s="54"/>
      <c r="CY270" s="54"/>
      <c r="CZ270" s="54"/>
      <c r="DA270" s="54"/>
      <c r="DB270" s="54"/>
      <c r="DC270" s="54"/>
      <c r="DD270" s="54"/>
      <c r="DE270" s="54"/>
      <c r="DF270" s="54"/>
      <c r="DG270" s="54"/>
      <c r="DH270" s="54"/>
      <c r="DI270" s="54"/>
      <c r="DJ270" s="54"/>
      <c r="DK270" s="54"/>
      <c r="DL270" s="54"/>
      <c r="DM270" s="54"/>
      <c r="DN270" s="54"/>
      <c r="DO270" s="54"/>
      <c r="DP270" s="54"/>
      <c r="DQ270" s="54"/>
      <c r="DR270" s="54"/>
      <c r="DS270" s="54"/>
      <c r="DT270" s="54"/>
      <c r="DU270" s="54"/>
      <c r="DV270" s="54"/>
      <c r="DW270" s="54"/>
      <c r="DX270" s="54"/>
      <c r="DY270" s="54"/>
      <c r="DZ270" s="54"/>
      <c r="EA270" s="54"/>
      <c r="EB270" s="54"/>
      <c r="EC270" s="54"/>
      <c r="ED270" s="54"/>
      <c r="EE270" s="54"/>
      <c r="EF270" s="54"/>
      <c r="EG270" s="54"/>
      <c r="EH270" s="54"/>
      <c r="EI270" s="54"/>
      <c r="EJ270" s="54"/>
      <c r="EK270" s="54"/>
      <c r="EL270" s="54"/>
      <c r="EM270" s="54"/>
      <c r="EN270" s="54"/>
      <c r="EO270" s="54"/>
      <c r="EP270" s="54"/>
      <c r="EQ270" s="54"/>
      <c r="ER270" s="54"/>
      <c r="ES270" s="54"/>
      <c r="ET270" s="54"/>
      <c r="EU270" s="54"/>
      <c r="EV270" s="54"/>
      <c r="EW270" s="54"/>
      <c r="EX270" s="54"/>
      <c r="EY270" s="54"/>
      <c r="EZ270" s="54"/>
      <c r="FA270" s="54"/>
      <c r="FB270" s="54"/>
      <c r="FC270" s="54"/>
      <c r="FD270" s="54"/>
      <c r="FE270" s="54"/>
      <c r="FF270" s="54"/>
      <c r="FG270" s="54"/>
      <c r="FH270" s="54"/>
      <c r="FI270" s="54"/>
      <c r="FJ270" s="54"/>
      <c r="FK270" s="54"/>
      <c r="FL270" s="54"/>
      <c r="FM270" s="54"/>
      <c r="FN270" s="54"/>
      <c r="FO270" s="54"/>
      <c r="FP270" s="54"/>
      <c r="FQ270" s="54"/>
      <c r="FR270" s="54"/>
      <c r="FS270" s="54"/>
      <c r="FT270" s="54"/>
      <c r="FU270" s="54"/>
      <c r="FV270" s="54"/>
      <c r="FW270" s="54"/>
      <c r="FX270" s="54"/>
      <c r="FY270" s="54"/>
      <c r="FZ270" s="54"/>
      <c r="GA270" s="54"/>
      <c r="GB270" s="54"/>
      <c r="GC270" s="54"/>
      <c r="GD270" s="54"/>
      <c r="GE270" s="54"/>
      <c r="GF270" s="54"/>
      <c r="GG270" s="54"/>
      <c r="GH270" s="54"/>
    </row>
    <row r="271" spans="1:190" ht="24">
      <c r="A271" s="359" t="s">
        <v>1971</v>
      </c>
      <c r="B271" s="360" t="s">
        <v>2194</v>
      </c>
      <c r="C271" s="361" t="s">
        <v>354</v>
      </c>
      <c r="D271" s="362"/>
      <c r="E271" s="369">
        <f t="shared" si="8"/>
        <v>0</v>
      </c>
      <c r="F271" s="369">
        <f>+VLOOKUP(B271,'[1]Alimentazione CE Ricavi'!$H$1:$M$270,6,FALSE)</f>
        <v>0</v>
      </c>
      <c r="G271" s="369"/>
      <c r="H271" s="369">
        <f t="shared" si="9"/>
        <v>0</v>
      </c>
      <c r="I271" s="369">
        <v>0</v>
      </c>
      <c r="J271" s="369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F271" s="54"/>
      <c r="BG271" s="54"/>
      <c r="BH271" s="54"/>
      <c r="BI271" s="54"/>
      <c r="BJ271" s="54"/>
      <c r="BK271" s="54"/>
      <c r="BL271" s="54"/>
      <c r="BM271" s="54"/>
      <c r="BN271" s="54"/>
      <c r="BO271" s="54"/>
      <c r="BP271" s="54"/>
      <c r="BQ271" s="54"/>
      <c r="BR271" s="54"/>
      <c r="BS271" s="54"/>
      <c r="BT271" s="54"/>
      <c r="BU271" s="54"/>
      <c r="BV271" s="54"/>
      <c r="BW271" s="54"/>
      <c r="BX271" s="54"/>
      <c r="BY271" s="54"/>
      <c r="BZ271" s="54"/>
      <c r="CA271" s="54"/>
      <c r="CB271" s="54"/>
      <c r="CC271" s="54"/>
      <c r="CD271" s="54"/>
      <c r="CE271" s="54"/>
      <c r="CF271" s="54"/>
      <c r="CG271" s="54"/>
      <c r="CH271" s="54"/>
      <c r="CI271" s="54"/>
      <c r="CJ271" s="54"/>
      <c r="CK271" s="54"/>
      <c r="CL271" s="54"/>
      <c r="CM271" s="54"/>
      <c r="CN271" s="54"/>
      <c r="CO271" s="54"/>
      <c r="CP271" s="54"/>
      <c r="CQ271" s="54"/>
      <c r="CR271" s="54"/>
      <c r="CS271" s="54"/>
      <c r="CT271" s="54"/>
      <c r="CU271" s="54"/>
      <c r="CV271" s="54"/>
      <c r="CW271" s="54"/>
      <c r="CX271" s="54"/>
      <c r="CY271" s="54"/>
      <c r="CZ271" s="54"/>
      <c r="DA271" s="54"/>
      <c r="DB271" s="54"/>
      <c r="DC271" s="54"/>
      <c r="DD271" s="54"/>
      <c r="DE271" s="54"/>
      <c r="DF271" s="54"/>
      <c r="DG271" s="54"/>
      <c r="DH271" s="54"/>
      <c r="DI271" s="54"/>
      <c r="DJ271" s="54"/>
      <c r="DK271" s="54"/>
      <c r="DL271" s="54"/>
      <c r="DM271" s="54"/>
      <c r="DN271" s="54"/>
      <c r="DO271" s="54"/>
      <c r="DP271" s="54"/>
      <c r="DQ271" s="54"/>
      <c r="DR271" s="54"/>
      <c r="DS271" s="54"/>
      <c r="DT271" s="54"/>
      <c r="DU271" s="54"/>
      <c r="DV271" s="54"/>
      <c r="DW271" s="54"/>
      <c r="DX271" s="54"/>
      <c r="DY271" s="54"/>
      <c r="DZ271" s="54"/>
      <c r="EA271" s="54"/>
      <c r="EB271" s="54"/>
      <c r="EC271" s="54"/>
      <c r="ED271" s="54"/>
      <c r="EE271" s="54"/>
      <c r="EF271" s="54"/>
      <c r="EG271" s="54"/>
      <c r="EH271" s="54"/>
      <c r="EI271" s="54"/>
      <c r="EJ271" s="54"/>
      <c r="EK271" s="54"/>
      <c r="EL271" s="54"/>
      <c r="EM271" s="54"/>
      <c r="EN271" s="54"/>
      <c r="EO271" s="54"/>
      <c r="EP271" s="54"/>
      <c r="EQ271" s="54"/>
      <c r="ER271" s="54"/>
      <c r="ES271" s="54"/>
      <c r="ET271" s="54"/>
      <c r="EU271" s="54"/>
      <c r="EV271" s="54"/>
      <c r="EW271" s="54"/>
      <c r="EX271" s="54"/>
      <c r="EY271" s="54"/>
      <c r="EZ271" s="54"/>
      <c r="FA271" s="54"/>
      <c r="FB271" s="54"/>
      <c r="FC271" s="54"/>
      <c r="FD271" s="54"/>
      <c r="FE271" s="54"/>
      <c r="FF271" s="54"/>
      <c r="FG271" s="54"/>
      <c r="FH271" s="54"/>
      <c r="FI271" s="54"/>
      <c r="FJ271" s="54"/>
      <c r="FK271" s="54"/>
      <c r="FL271" s="54"/>
      <c r="FM271" s="54"/>
      <c r="FN271" s="54"/>
      <c r="FO271" s="54"/>
      <c r="FP271" s="54"/>
      <c r="FQ271" s="54"/>
      <c r="FR271" s="54"/>
      <c r="FS271" s="54"/>
      <c r="FT271" s="54"/>
      <c r="FU271" s="54"/>
      <c r="FV271" s="54"/>
      <c r="FW271" s="54"/>
      <c r="FX271" s="54"/>
      <c r="FY271" s="54"/>
      <c r="FZ271" s="54"/>
      <c r="GA271" s="54"/>
      <c r="GB271" s="54"/>
      <c r="GC271" s="54"/>
      <c r="GD271" s="54"/>
      <c r="GE271" s="54"/>
      <c r="GF271" s="54"/>
      <c r="GG271" s="54"/>
      <c r="GH271" s="54"/>
    </row>
    <row r="272" spans="1:190">
      <c r="A272" s="359" t="s">
        <v>1971</v>
      </c>
      <c r="B272" s="360" t="s">
        <v>2195</v>
      </c>
      <c r="C272" s="361" t="s">
        <v>355</v>
      </c>
      <c r="D272" s="362"/>
      <c r="E272" s="369">
        <f t="shared" si="8"/>
        <v>23000</v>
      </c>
      <c r="F272" s="369">
        <f>+VLOOKUP(B272,'[1]Alimentazione CE Ricavi'!$H$1:$M$270,6,FALSE)</f>
        <v>23000</v>
      </c>
      <c r="G272" s="369"/>
      <c r="H272" s="369">
        <f t="shared" si="9"/>
        <v>18386</v>
      </c>
      <c r="I272" s="369">
        <v>18386</v>
      </c>
      <c r="J272" s="369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F272" s="54"/>
      <c r="BG272" s="54"/>
      <c r="BH272" s="54"/>
      <c r="BI272" s="54"/>
      <c r="BJ272" s="54"/>
      <c r="BK272" s="54"/>
      <c r="BL272" s="54"/>
      <c r="BM272" s="54"/>
      <c r="BN272" s="54"/>
      <c r="BO272" s="54"/>
      <c r="BP272" s="54"/>
      <c r="BQ272" s="54"/>
      <c r="BR272" s="54"/>
      <c r="BS272" s="54"/>
      <c r="BT272" s="54"/>
      <c r="BU272" s="54"/>
      <c r="BV272" s="54"/>
      <c r="BW272" s="54"/>
      <c r="BX272" s="54"/>
      <c r="BY272" s="54"/>
      <c r="BZ272" s="54"/>
      <c r="CA272" s="54"/>
      <c r="CB272" s="54"/>
      <c r="CC272" s="54"/>
      <c r="CD272" s="54"/>
      <c r="CE272" s="54"/>
      <c r="CF272" s="54"/>
      <c r="CG272" s="54"/>
      <c r="CH272" s="54"/>
      <c r="CI272" s="54"/>
      <c r="CJ272" s="54"/>
      <c r="CK272" s="54"/>
      <c r="CL272" s="54"/>
      <c r="CM272" s="54"/>
      <c r="CN272" s="54"/>
      <c r="CO272" s="54"/>
      <c r="CP272" s="54"/>
      <c r="CQ272" s="54"/>
      <c r="CR272" s="54"/>
      <c r="CS272" s="54"/>
      <c r="CT272" s="54"/>
      <c r="CU272" s="54"/>
      <c r="CV272" s="54"/>
      <c r="CW272" s="54"/>
      <c r="CX272" s="54"/>
      <c r="CY272" s="54"/>
      <c r="CZ272" s="54"/>
      <c r="DA272" s="54"/>
      <c r="DB272" s="54"/>
      <c r="DC272" s="54"/>
      <c r="DD272" s="54"/>
      <c r="DE272" s="54"/>
      <c r="DF272" s="54"/>
      <c r="DG272" s="54"/>
      <c r="DH272" s="54"/>
      <c r="DI272" s="54"/>
      <c r="DJ272" s="54"/>
      <c r="DK272" s="54"/>
      <c r="DL272" s="54"/>
      <c r="DM272" s="54"/>
      <c r="DN272" s="54"/>
      <c r="DO272" s="54"/>
      <c r="DP272" s="54"/>
      <c r="DQ272" s="54"/>
      <c r="DR272" s="54"/>
      <c r="DS272" s="54"/>
      <c r="DT272" s="54"/>
      <c r="DU272" s="54"/>
      <c r="DV272" s="54"/>
      <c r="DW272" s="54"/>
      <c r="DX272" s="54"/>
      <c r="DY272" s="54"/>
      <c r="DZ272" s="54"/>
      <c r="EA272" s="54"/>
      <c r="EB272" s="54"/>
      <c r="EC272" s="54"/>
      <c r="ED272" s="54"/>
      <c r="EE272" s="54"/>
      <c r="EF272" s="54"/>
      <c r="EG272" s="54"/>
      <c r="EH272" s="54"/>
      <c r="EI272" s="54"/>
      <c r="EJ272" s="54"/>
      <c r="EK272" s="54"/>
      <c r="EL272" s="54"/>
      <c r="EM272" s="54"/>
      <c r="EN272" s="54"/>
      <c r="EO272" s="54"/>
      <c r="EP272" s="54"/>
      <c r="EQ272" s="54"/>
      <c r="ER272" s="54"/>
      <c r="ES272" s="54"/>
      <c r="ET272" s="54"/>
      <c r="EU272" s="54"/>
      <c r="EV272" s="54"/>
      <c r="EW272" s="54"/>
      <c r="EX272" s="54"/>
      <c r="EY272" s="54"/>
      <c r="EZ272" s="54"/>
      <c r="FA272" s="54"/>
      <c r="FB272" s="54"/>
      <c r="FC272" s="54"/>
      <c r="FD272" s="54"/>
      <c r="FE272" s="54"/>
      <c r="FF272" s="54"/>
      <c r="FG272" s="54"/>
      <c r="FH272" s="54"/>
      <c r="FI272" s="54"/>
      <c r="FJ272" s="54"/>
      <c r="FK272" s="54"/>
      <c r="FL272" s="54"/>
      <c r="FM272" s="54"/>
      <c r="FN272" s="54"/>
      <c r="FO272" s="54"/>
      <c r="FP272" s="54"/>
      <c r="FQ272" s="54"/>
      <c r="FR272" s="54"/>
      <c r="FS272" s="54"/>
      <c r="FT272" s="54"/>
      <c r="FU272" s="54"/>
      <c r="FV272" s="54"/>
      <c r="FW272" s="54"/>
      <c r="FX272" s="54"/>
      <c r="FY272" s="54"/>
      <c r="FZ272" s="54"/>
      <c r="GA272" s="54"/>
      <c r="GB272" s="54"/>
      <c r="GC272" s="54"/>
      <c r="GD272" s="54"/>
      <c r="GE272" s="54"/>
      <c r="GF272" s="54"/>
      <c r="GG272" s="54"/>
      <c r="GH272" s="54"/>
    </row>
    <row r="273" spans="1:190">
      <c r="A273" s="359" t="s">
        <v>1971</v>
      </c>
      <c r="B273" s="360" t="s">
        <v>2196</v>
      </c>
      <c r="C273" s="361" t="s">
        <v>356</v>
      </c>
      <c r="D273" s="362"/>
      <c r="E273" s="369">
        <f t="shared" si="8"/>
        <v>0</v>
      </c>
      <c r="F273" s="369">
        <f>+VLOOKUP(B273,'[1]Alimentazione CE Ricavi'!$H$1:$M$270,6,FALSE)</f>
        <v>0</v>
      </c>
      <c r="G273" s="369"/>
      <c r="H273" s="369">
        <f t="shared" si="9"/>
        <v>0</v>
      </c>
      <c r="I273" s="369">
        <v>0</v>
      </c>
      <c r="J273" s="369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F273" s="54"/>
      <c r="BG273" s="54"/>
      <c r="BH273" s="54"/>
      <c r="BI273" s="54"/>
      <c r="BJ273" s="54"/>
      <c r="BK273" s="54"/>
      <c r="BL273" s="54"/>
      <c r="BM273" s="54"/>
      <c r="BN273" s="54"/>
      <c r="BO273" s="54"/>
      <c r="BP273" s="54"/>
      <c r="BQ273" s="54"/>
      <c r="BR273" s="54"/>
      <c r="BS273" s="54"/>
      <c r="BT273" s="54"/>
      <c r="BU273" s="54"/>
      <c r="BV273" s="54"/>
      <c r="BW273" s="54"/>
      <c r="BX273" s="54"/>
      <c r="BY273" s="54"/>
      <c r="BZ273" s="54"/>
      <c r="CA273" s="54"/>
      <c r="CB273" s="54"/>
      <c r="CC273" s="54"/>
      <c r="CD273" s="54"/>
      <c r="CE273" s="54"/>
      <c r="CF273" s="54"/>
      <c r="CG273" s="54"/>
      <c r="CH273" s="54"/>
      <c r="CI273" s="54"/>
      <c r="CJ273" s="54"/>
      <c r="CK273" s="54"/>
      <c r="CL273" s="54"/>
      <c r="CM273" s="54"/>
      <c r="CN273" s="54"/>
      <c r="CO273" s="54"/>
      <c r="CP273" s="54"/>
      <c r="CQ273" s="54"/>
      <c r="CR273" s="54"/>
      <c r="CS273" s="54"/>
      <c r="CT273" s="54"/>
      <c r="CU273" s="54"/>
      <c r="CV273" s="54"/>
      <c r="CW273" s="54"/>
      <c r="CX273" s="54"/>
      <c r="CY273" s="54"/>
      <c r="CZ273" s="54"/>
      <c r="DA273" s="54"/>
      <c r="DB273" s="54"/>
      <c r="DC273" s="54"/>
      <c r="DD273" s="54"/>
      <c r="DE273" s="54"/>
      <c r="DF273" s="54"/>
      <c r="DG273" s="54"/>
      <c r="DH273" s="54"/>
      <c r="DI273" s="54"/>
      <c r="DJ273" s="54"/>
      <c r="DK273" s="54"/>
      <c r="DL273" s="54"/>
      <c r="DM273" s="54"/>
      <c r="DN273" s="54"/>
      <c r="DO273" s="54"/>
      <c r="DP273" s="54"/>
      <c r="DQ273" s="54"/>
      <c r="DR273" s="54"/>
      <c r="DS273" s="54"/>
      <c r="DT273" s="54"/>
      <c r="DU273" s="54"/>
      <c r="DV273" s="54"/>
      <c r="DW273" s="54"/>
      <c r="DX273" s="54"/>
      <c r="DY273" s="54"/>
      <c r="DZ273" s="54"/>
      <c r="EA273" s="54"/>
      <c r="EB273" s="54"/>
      <c r="EC273" s="54"/>
      <c r="ED273" s="54"/>
      <c r="EE273" s="54"/>
      <c r="EF273" s="54"/>
      <c r="EG273" s="54"/>
      <c r="EH273" s="54"/>
      <c r="EI273" s="54"/>
      <c r="EJ273" s="54"/>
      <c r="EK273" s="54"/>
      <c r="EL273" s="54"/>
      <c r="EM273" s="54"/>
      <c r="EN273" s="54"/>
      <c r="EO273" s="54"/>
      <c r="EP273" s="54"/>
      <c r="EQ273" s="54"/>
      <c r="ER273" s="54"/>
      <c r="ES273" s="54"/>
      <c r="ET273" s="54"/>
      <c r="EU273" s="54"/>
      <c r="EV273" s="54"/>
      <c r="EW273" s="54"/>
      <c r="EX273" s="54"/>
      <c r="EY273" s="54"/>
      <c r="EZ273" s="54"/>
      <c r="FA273" s="54"/>
      <c r="FB273" s="54"/>
      <c r="FC273" s="54"/>
      <c r="FD273" s="54"/>
      <c r="FE273" s="54"/>
      <c r="FF273" s="54"/>
      <c r="FG273" s="54"/>
      <c r="FH273" s="54"/>
      <c r="FI273" s="54"/>
      <c r="FJ273" s="54"/>
      <c r="FK273" s="54"/>
      <c r="FL273" s="54"/>
      <c r="FM273" s="54"/>
      <c r="FN273" s="54"/>
      <c r="FO273" s="54"/>
      <c r="FP273" s="54"/>
      <c r="FQ273" s="54"/>
      <c r="FR273" s="54"/>
      <c r="FS273" s="54"/>
      <c r="FT273" s="54"/>
      <c r="FU273" s="54"/>
      <c r="FV273" s="54"/>
      <c r="FW273" s="54"/>
      <c r="FX273" s="54"/>
      <c r="FY273" s="54"/>
      <c r="FZ273" s="54"/>
      <c r="GA273" s="54"/>
      <c r="GB273" s="54"/>
      <c r="GC273" s="54"/>
      <c r="GD273" s="54"/>
      <c r="GE273" s="54"/>
      <c r="GF273" s="54"/>
      <c r="GG273" s="54"/>
      <c r="GH273" s="54"/>
    </row>
    <row r="274" spans="1:190">
      <c r="A274" s="359" t="s">
        <v>1971</v>
      </c>
      <c r="B274" s="360" t="s">
        <v>2197</v>
      </c>
      <c r="C274" s="361" t="s">
        <v>357</v>
      </c>
      <c r="D274" s="362"/>
      <c r="E274" s="369">
        <f t="shared" si="8"/>
        <v>0</v>
      </c>
      <c r="F274" s="369">
        <f>+VLOOKUP(B274,'[1]Alimentazione CE Ricavi'!$H$1:$M$270,6,FALSE)</f>
        <v>0</v>
      </c>
      <c r="G274" s="369"/>
      <c r="H274" s="369">
        <f t="shared" si="9"/>
        <v>83551.850000000006</v>
      </c>
      <c r="I274" s="369">
        <v>83551.850000000006</v>
      </c>
      <c r="J274" s="369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F274" s="54"/>
      <c r="BG274" s="54"/>
      <c r="BH274" s="54"/>
      <c r="BI274" s="54"/>
      <c r="BJ274" s="54"/>
      <c r="BK274" s="54"/>
      <c r="BL274" s="54"/>
      <c r="BM274" s="54"/>
      <c r="BN274" s="54"/>
      <c r="BO274" s="54"/>
      <c r="BP274" s="54"/>
      <c r="BQ274" s="54"/>
      <c r="BR274" s="54"/>
      <c r="BS274" s="54"/>
      <c r="BT274" s="54"/>
      <c r="BU274" s="54"/>
      <c r="BV274" s="54"/>
      <c r="BW274" s="54"/>
      <c r="BX274" s="54"/>
      <c r="BY274" s="54"/>
      <c r="BZ274" s="54"/>
      <c r="CA274" s="54"/>
      <c r="CB274" s="54"/>
      <c r="CC274" s="54"/>
      <c r="CD274" s="54"/>
      <c r="CE274" s="54"/>
      <c r="CF274" s="54"/>
      <c r="CG274" s="54"/>
      <c r="CH274" s="54"/>
      <c r="CI274" s="54"/>
      <c r="CJ274" s="54"/>
      <c r="CK274" s="54"/>
      <c r="CL274" s="54"/>
      <c r="CM274" s="54"/>
      <c r="CN274" s="54"/>
      <c r="CO274" s="54"/>
      <c r="CP274" s="54"/>
      <c r="CQ274" s="54"/>
      <c r="CR274" s="54"/>
      <c r="CS274" s="54"/>
      <c r="CT274" s="54"/>
      <c r="CU274" s="54"/>
      <c r="CV274" s="54"/>
      <c r="CW274" s="54"/>
      <c r="CX274" s="54"/>
      <c r="CY274" s="54"/>
      <c r="CZ274" s="54"/>
      <c r="DA274" s="54"/>
      <c r="DB274" s="54"/>
      <c r="DC274" s="54"/>
      <c r="DD274" s="54"/>
      <c r="DE274" s="54"/>
      <c r="DF274" s="54"/>
      <c r="DG274" s="54"/>
      <c r="DH274" s="54"/>
      <c r="DI274" s="54"/>
      <c r="DJ274" s="54"/>
      <c r="DK274" s="54"/>
      <c r="DL274" s="54"/>
      <c r="DM274" s="54"/>
      <c r="DN274" s="54"/>
      <c r="DO274" s="54"/>
      <c r="DP274" s="54"/>
      <c r="DQ274" s="54"/>
      <c r="DR274" s="54"/>
      <c r="DS274" s="54"/>
      <c r="DT274" s="54"/>
      <c r="DU274" s="54"/>
      <c r="DV274" s="54"/>
      <c r="DW274" s="54"/>
      <c r="DX274" s="54"/>
      <c r="DY274" s="54"/>
      <c r="DZ274" s="54"/>
      <c r="EA274" s="54"/>
      <c r="EB274" s="54"/>
      <c r="EC274" s="54"/>
      <c r="ED274" s="54"/>
      <c r="EE274" s="54"/>
      <c r="EF274" s="54"/>
      <c r="EG274" s="54"/>
      <c r="EH274" s="54"/>
      <c r="EI274" s="54"/>
      <c r="EJ274" s="54"/>
      <c r="EK274" s="54"/>
      <c r="EL274" s="54"/>
      <c r="EM274" s="54"/>
      <c r="EN274" s="54"/>
      <c r="EO274" s="54"/>
      <c r="EP274" s="54"/>
      <c r="EQ274" s="54"/>
      <c r="ER274" s="54"/>
      <c r="ES274" s="54"/>
      <c r="ET274" s="54"/>
      <c r="EU274" s="54"/>
      <c r="EV274" s="54"/>
      <c r="EW274" s="54"/>
      <c r="EX274" s="54"/>
      <c r="EY274" s="54"/>
      <c r="EZ274" s="54"/>
      <c r="FA274" s="54"/>
      <c r="FB274" s="54"/>
      <c r="FC274" s="54"/>
      <c r="FD274" s="54"/>
      <c r="FE274" s="54"/>
      <c r="FF274" s="54"/>
      <c r="FG274" s="54"/>
      <c r="FH274" s="54"/>
      <c r="FI274" s="54"/>
      <c r="FJ274" s="54"/>
      <c r="FK274" s="54"/>
      <c r="FL274" s="54"/>
      <c r="FM274" s="54"/>
      <c r="FN274" s="54"/>
      <c r="FO274" s="54"/>
      <c r="FP274" s="54"/>
      <c r="FQ274" s="54"/>
      <c r="FR274" s="54"/>
      <c r="FS274" s="54"/>
      <c r="FT274" s="54"/>
      <c r="FU274" s="54"/>
      <c r="FV274" s="54"/>
      <c r="FW274" s="54"/>
      <c r="FX274" s="54"/>
      <c r="FY274" s="54"/>
      <c r="FZ274" s="54"/>
      <c r="GA274" s="54"/>
      <c r="GB274" s="54"/>
      <c r="GC274" s="54"/>
      <c r="GD274" s="54"/>
      <c r="GE274" s="54"/>
      <c r="GF274" s="54"/>
      <c r="GG274" s="54"/>
      <c r="GH274" s="54"/>
    </row>
    <row r="275" spans="1:190">
      <c r="A275" s="359" t="s">
        <v>1971</v>
      </c>
      <c r="B275" s="360" t="s">
        <v>2198</v>
      </c>
      <c r="C275" s="361" t="s">
        <v>358</v>
      </c>
      <c r="D275" s="362"/>
      <c r="E275" s="369">
        <f t="shared" si="8"/>
        <v>0</v>
      </c>
      <c r="F275" s="369">
        <f>+VLOOKUP(B275,'[1]Alimentazione CE Ricavi'!$H$1:$M$270,6,FALSE)</f>
        <v>0</v>
      </c>
      <c r="G275" s="369"/>
      <c r="H275" s="369">
        <f t="shared" si="9"/>
        <v>0</v>
      </c>
      <c r="I275" s="369">
        <v>0</v>
      </c>
      <c r="J275" s="369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F275" s="54"/>
      <c r="BG275" s="54"/>
      <c r="BH275" s="54"/>
      <c r="BI275" s="54"/>
      <c r="BJ275" s="54"/>
      <c r="BK275" s="54"/>
      <c r="BL275" s="54"/>
      <c r="BM275" s="54"/>
      <c r="BN275" s="54"/>
      <c r="BO275" s="54"/>
      <c r="BP275" s="54"/>
      <c r="BQ275" s="54"/>
      <c r="BR275" s="54"/>
      <c r="BS275" s="54"/>
      <c r="BT275" s="54"/>
      <c r="BU275" s="54"/>
      <c r="BV275" s="54"/>
      <c r="BW275" s="54"/>
      <c r="BX275" s="54"/>
      <c r="BY275" s="54"/>
      <c r="BZ275" s="54"/>
      <c r="CA275" s="54"/>
      <c r="CB275" s="54"/>
      <c r="CC275" s="54"/>
      <c r="CD275" s="54"/>
      <c r="CE275" s="54"/>
      <c r="CF275" s="54"/>
      <c r="CG275" s="54"/>
      <c r="CH275" s="54"/>
      <c r="CI275" s="54"/>
      <c r="CJ275" s="54"/>
      <c r="CK275" s="54"/>
      <c r="CL275" s="54"/>
      <c r="CM275" s="54"/>
      <c r="CN275" s="54"/>
      <c r="CO275" s="54"/>
      <c r="CP275" s="54"/>
      <c r="CQ275" s="54"/>
      <c r="CR275" s="54"/>
      <c r="CS275" s="54"/>
      <c r="CT275" s="54"/>
      <c r="CU275" s="54"/>
      <c r="CV275" s="54"/>
      <c r="CW275" s="54"/>
      <c r="CX275" s="54"/>
      <c r="CY275" s="54"/>
      <c r="CZ275" s="54"/>
      <c r="DA275" s="54"/>
      <c r="DB275" s="54"/>
      <c r="DC275" s="54"/>
      <c r="DD275" s="54"/>
      <c r="DE275" s="54"/>
      <c r="DF275" s="54"/>
      <c r="DG275" s="54"/>
      <c r="DH275" s="54"/>
      <c r="DI275" s="54"/>
      <c r="DJ275" s="54"/>
      <c r="DK275" s="54"/>
      <c r="DL275" s="54"/>
      <c r="DM275" s="54"/>
      <c r="DN275" s="54"/>
      <c r="DO275" s="54"/>
      <c r="DP275" s="54"/>
      <c r="DQ275" s="54"/>
      <c r="DR275" s="54"/>
      <c r="DS275" s="54"/>
      <c r="DT275" s="54"/>
      <c r="DU275" s="54"/>
      <c r="DV275" s="54"/>
      <c r="DW275" s="54"/>
      <c r="DX275" s="54"/>
      <c r="DY275" s="54"/>
      <c r="DZ275" s="54"/>
      <c r="EA275" s="54"/>
      <c r="EB275" s="54"/>
      <c r="EC275" s="54"/>
      <c r="ED275" s="54"/>
      <c r="EE275" s="54"/>
      <c r="EF275" s="54"/>
      <c r="EG275" s="54"/>
      <c r="EH275" s="54"/>
      <c r="EI275" s="54"/>
      <c r="EJ275" s="54"/>
      <c r="EK275" s="54"/>
      <c r="EL275" s="54"/>
      <c r="EM275" s="54"/>
      <c r="EN275" s="54"/>
      <c r="EO275" s="54"/>
      <c r="EP275" s="54"/>
      <c r="EQ275" s="54"/>
      <c r="ER275" s="54"/>
      <c r="ES275" s="54"/>
      <c r="ET275" s="54"/>
      <c r="EU275" s="54"/>
      <c r="EV275" s="54"/>
      <c r="EW275" s="54"/>
      <c r="EX275" s="54"/>
      <c r="EY275" s="54"/>
      <c r="EZ275" s="54"/>
      <c r="FA275" s="54"/>
      <c r="FB275" s="54"/>
      <c r="FC275" s="54"/>
      <c r="FD275" s="54"/>
      <c r="FE275" s="54"/>
      <c r="FF275" s="54"/>
      <c r="FG275" s="54"/>
      <c r="FH275" s="54"/>
      <c r="FI275" s="54"/>
      <c r="FJ275" s="54"/>
      <c r="FK275" s="54"/>
      <c r="FL275" s="54"/>
      <c r="FM275" s="54"/>
      <c r="FN275" s="54"/>
      <c r="FO275" s="54"/>
      <c r="FP275" s="54"/>
      <c r="FQ275" s="54"/>
      <c r="FR275" s="54"/>
      <c r="FS275" s="54"/>
      <c r="FT275" s="54"/>
      <c r="FU275" s="54"/>
      <c r="FV275" s="54"/>
      <c r="FW275" s="54"/>
      <c r="FX275" s="54"/>
      <c r="FY275" s="54"/>
      <c r="FZ275" s="54"/>
      <c r="GA275" s="54"/>
      <c r="GB275" s="54"/>
      <c r="GC275" s="54"/>
      <c r="GD275" s="54"/>
      <c r="GE275" s="54"/>
      <c r="GF275" s="54"/>
      <c r="GG275" s="54"/>
      <c r="GH275" s="54"/>
    </row>
    <row r="276" spans="1:190">
      <c r="A276" s="359" t="s">
        <v>1971</v>
      </c>
      <c r="B276" s="360" t="s">
        <v>2199</v>
      </c>
      <c r="C276" s="361" t="s">
        <v>359</v>
      </c>
      <c r="D276" s="362"/>
      <c r="E276" s="369">
        <f t="shared" si="8"/>
        <v>0</v>
      </c>
      <c r="F276" s="369">
        <f>+VLOOKUP(B276,'[1]Alimentazione CE Ricavi'!$H$1:$M$270,6,FALSE)</f>
        <v>0</v>
      </c>
      <c r="G276" s="369"/>
      <c r="H276" s="369">
        <f t="shared" si="9"/>
        <v>0</v>
      </c>
      <c r="I276" s="369">
        <v>0</v>
      </c>
      <c r="J276" s="369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F276" s="54"/>
      <c r="BG276" s="54"/>
      <c r="BH276" s="54"/>
      <c r="BI276" s="54"/>
      <c r="BJ276" s="54"/>
      <c r="BK276" s="54"/>
      <c r="BL276" s="54"/>
      <c r="BM276" s="54"/>
      <c r="BN276" s="54"/>
      <c r="BO276" s="54"/>
      <c r="BP276" s="54"/>
      <c r="BQ276" s="54"/>
      <c r="BR276" s="54"/>
      <c r="BS276" s="54"/>
      <c r="BT276" s="54"/>
      <c r="BU276" s="54"/>
      <c r="BV276" s="54"/>
      <c r="BW276" s="54"/>
      <c r="BX276" s="54"/>
      <c r="BY276" s="54"/>
      <c r="BZ276" s="54"/>
      <c r="CA276" s="54"/>
      <c r="CB276" s="54"/>
      <c r="CC276" s="54"/>
      <c r="CD276" s="54"/>
      <c r="CE276" s="54"/>
      <c r="CF276" s="54"/>
      <c r="CG276" s="54"/>
      <c r="CH276" s="54"/>
      <c r="CI276" s="54"/>
      <c r="CJ276" s="54"/>
      <c r="CK276" s="54"/>
      <c r="CL276" s="54"/>
      <c r="CM276" s="54"/>
      <c r="CN276" s="54"/>
      <c r="CO276" s="54"/>
      <c r="CP276" s="54"/>
      <c r="CQ276" s="54"/>
      <c r="CR276" s="54"/>
      <c r="CS276" s="54"/>
      <c r="CT276" s="54"/>
      <c r="CU276" s="54"/>
      <c r="CV276" s="54"/>
      <c r="CW276" s="54"/>
      <c r="CX276" s="54"/>
      <c r="CY276" s="54"/>
      <c r="CZ276" s="54"/>
      <c r="DA276" s="54"/>
      <c r="DB276" s="54"/>
      <c r="DC276" s="54"/>
      <c r="DD276" s="54"/>
      <c r="DE276" s="54"/>
      <c r="DF276" s="54"/>
      <c r="DG276" s="54"/>
      <c r="DH276" s="54"/>
      <c r="DI276" s="54"/>
      <c r="DJ276" s="54"/>
      <c r="DK276" s="54"/>
      <c r="DL276" s="54"/>
      <c r="DM276" s="54"/>
      <c r="DN276" s="54"/>
      <c r="DO276" s="54"/>
      <c r="DP276" s="54"/>
      <c r="DQ276" s="54"/>
      <c r="DR276" s="54"/>
      <c r="DS276" s="54"/>
      <c r="DT276" s="54"/>
      <c r="DU276" s="54"/>
      <c r="DV276" s="54"/>
      <c r="DW276" s="54"/>
      <c r="DX276" s="54"/>
      <c r="DY276" s="54"/>
      <c r="DZ276" s="54"/>
      <c r="EA276" s="54"/>
      <c r="EB276" s="54"/>
      <c r="EC276" s="54"/>
      <c r="ED276" s="54"/>
      <c r="EE276" s="54"/>
      <c r="EF276" s="54"/>
      <c r="EG276" s="54"/>
      <c r="EH276" s="54"/>
      <c r="EI276" s="54"/>
      <c r="EJ276" s="54"/>
      <c r="EK276" s="54"/>
      <c r="EL276" s="54"/>
      <c r="EM276" s="54"/>
      <c r="EN276" s="54"/>
      <c r="EO276" s="54"/>
      <c r="EP276" s="54"/>
      <c r="EQ276" s="54"/>
      <c r="ER276" s="54"/>
      <c r="ES276" s="54"/>
      <c r="ET276" s="54"/>
      <c r="EU276" s="54"/>
      <c r="EV276" s="54"/>
      <c r="EW276" s="54"/>
      <c r="EX276" s="54"/>
      <c r="EY276" s="54"/>
      <c r="EZ276" s="54"/>
      <c r="FA276" s="54"/>
      <c r="FB276" s="54"/>
      <c r="FC276" s="54"/>
      <c r="FD276" s="54"/>
      <c r="FE276" s="54"/>
      <c r="FF276" s="54"/>
      <c r="FG276" s="54"/>
      <c r="FH276" s="54"/>
      <c r="FI276" s="54"/>
      <c r="FJ276" s="54"/>
      <c r="FK276" s="54"/>
      <c r="FL276" s="54"/>
      <c r="FM276" s="54"/>
      <c r="FN276" s="54"/>
      <c r="FO276" s="54"/>
      <c r="FP276" s="54"/>
      <c r="FQ276" s="54"/>
      <c r="FR276" s="54"/>
      <c r="FS276" s="54"/>
      <c r="FT276" s="54"/>
      <c r="FU276" s="54"/>
      <c r="FV276" s="54"/>
      <c r="FW276" s="54"/>
      <c r="FX276" s="54"/>
      <c r="FY276" s="54"/>
      <c r="FZ276" s="54"/>
      <c r="GA276" s="54"/>
      <c r="GB276" s="54"/>
      <c r="GC276" s="54"/>
      <c r="GD276" s="54"/>
      <c r="GE276" s="54"/>
      <c r="GF276" s="54"/>
      <c r="GG276" s="54"/>
      <c r="GH276" s="54"/>
    </row>
    <row r="277" spans="1:190">
      <c r="A277" s="359" t="s">
        <v>1971</v>
      </c>
      <c r="B277" s="360" t="s">
        <v>2200</v>
      </c>
      <c r="C277" s="361" t="s">
        <v>360</v>
      </c>
      <c r="D277" s="362"/>
      <c r="E277" s="369">
        <f t="shared" si="8"/>
        <v>19000</v>
      </c>
      <c r="F277" s="369">
        <f>+VLOOKUP(B277,'[1]Alimentazione CE Ricavi'!$H$1:$M$270,6,FALSE)</f>
        <v>19000</v>
      </c>
      <c r="G277" s="369"/>
      <c r="H277" s="369">
        <f t="shared" si="9"/>
        <v>65037.72</v>
      </c>
      <c r="I277" s="369">
        <v>65037.72</v>
      </c>
      <c r="J277" s="369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F277" s="54"/>
      <c r="BG277" s="54"/>
      <c r="BH277" s="54"/>
      <c r="BI277" s="54"/>
      <c r="BJ277" s="54"/>
      <c r="BK277" s="54"/>
      <c r="BL277" s="54"/>
      <c r="BM277" s="54"/>
      <c r="BN277" s="54"/>
      <c r="BO277" s="54"/>
      <c r="BP277" s="54"/>
      <c r="BQ277" s="54"/>
      <c r="BR277" s="54"/>
      <c r="BS277" s="54"/>
      <c r="BT277" s="54"/>
      <c r="BU277" s="54"/>
      <c r="BV277" s="54"/>
      <c r="BW277" s="54"/>
      <c r="BX277" s="54"/>
      <c r="BY277" s="54"/>
      <c r="BZ277" s="54"/>
      <c r="CA277" s="54"/>
      <c r="CB277" s="54"/>
      <c r="CC277" s="54"/>
      <c r="CD277" s="54"/>
      <c r="CE277" s="54"/>
      <c r="CF277" s="54"/>
      <c r="CG277" s="54"/>
      <c r="CH277" s="54"/>
      <c r="CI277" s="54"/>
      <c r="CJ277" s="54"/>
      <c r="CK277" s="54"/>
      <c r="CL277" s="54"/>
      <c r="CM277" s="54"/>
      <c r="CN277" s="54"/>
      <c r="CO277" s="54"/>
      <c r="CP277" s="54"/>
      <c r="CQ277" s="54"/>
      <c r="CR277" s="54"/>
      <c r="CS277" s="54"/>
      <c r="CT277" s="54"/>
      <c r="CU277" s="54"/>
      <c r="CV277" s="54"/>
      <c r="CW277" s="54"/>
      <c r="CX277" s="54"/>
      <c r="CY277" s="54"/>
      <c r="CZ277" s="54"/>
      <c r="DA277" s="54"/>
      <c r="DB277" s="54"/>
      <c r="DC277" s="54"/>
      <c r="DD277" s="54"/>
      <c r="DE277" s="54"/>
      <c r="DF277" s="54"/>
      <c r="DG277" s="54"/>
      <c r="DH277" s="54"/>
      <c r="DI277" s="54"/>
      <c r="DJ277" s="54"/>
      <c r="DK277" s="54"/>
      <c r="DL277" s="54"/>
      <c r="DM277" s="54"/>
      <c r="DN277" s="54"/>
      <c r="DO277" s="54"/>
      <c r="DP277" s="54"/>
      <c r="DQ277" s="54"/>
      <c r="DR277" s="54"/>
      <c r="DS277" s="54"/>
      <c r="DT277" s="54"/>
      <c r="DU277" s="54"/>
      <c r="DV277" s="54"/>
      <c r="DW277" s="54"/>
      <c r="DX277" s="54"/>
      <c r="DY277" s="54"/>
      <c r="DZ277" s="54"/>
      <c r="EA277" s="54"/>
      <c r="EB277" s="54"/>
      <c r="EC277" s="54"/>
      <c r="ED277" s="54"/>
      <c r="EE277" s="54"/>
      <c r="EF277" s="54"/>
      <c r="EG277" s="54"/>
      <c r="EH277" s="54"/>
      <c r="EI277" s="54"/>
      <c r="EJ277" s="54"/>
      <c r="EK277" s="54"/>
      <c r="EL277" s="54"/>
      <c r="EM277" s="54"/>
      <c r="EN277" s="54"/>
      <c r="EO277" s="54"/>
      <c r="EP277" s="54"/>
      <c r="EQ277" s="54"/>
      <c r="ER277" s="54"/>
      <c r="ES277" s="54"/>
      <c r="ET277" s="54"/>
      <c r="EU277" s="54"/>
      <c r="EV277" s="54"/>
      <c r="EW277" s="54"/>
      <c r="EX277" s="54"/>
      <c r="EY277" s="54"/>
      <c r="EZ277" s="54"/>
      <c r="FA277" s="54"/>
      <c r="FB277" s="54"/>
      <c r="FC277" s="54"/>
      <c r="FD277" s="54"/>
      <c r="FE277" s="54"/>
      <c r="FF277" s="54"/>
      <c r="FG277" s="54"/>
      <c r="FH277" s="54"/>
      <c r="FI277" s="54"/>
      <c r="FJ277" s="54"/>
      <c r="FK277" s="54"/>
      <c r="FL277" s="54"/>
      <c r="FM277" s="54"/>
      <c r="FN277" s="54"/>
      <c r="FO277" s="54"/>
      <c r="FP277" s="54"/>
      <c r="FQ277" s="54"/>
      <c r="FR277" s="54"/>
      <c r="FS277" s="54"/>
      <c r="FT277" s="54"/>
      <c r="FU277" s="54"/>
      <c r="FV277" s="54"/>
      <c r="FW277" s="54"/>
      <c r="FX277" s="54"/>
      <c r="FY277" s="54"/>
      <c r="FZ277" s="54"/>
      <c r="GA277" s="54"/>
      <c r="GB277" s="54"/>
      <c r="GC277" s="54"/>
      <c r="GD277" s="54"/>
      <c r="GE277" s="54"/>
      <c r="GF277" s="54"/>
      <c r="GG277" s="54"/>
      <c r="GH277" s="54"/>
    </row>
    <row r="278" spans="1:190" ht="24">
      <c r="A278" s="359" t="s">
        <v>1971</v>
      </c>
      <c r="B278" s="360" t="s">
        <v>2201</v>
      </c>
      <c r="C278" s="361" t="s">
        <v>361</v>
      </c>
      <c r="D278" s="362"/>
      <c r="E278" s="369">
        <f t="shared" si="8"/>
        <v>0</v>
      </c>
      <c r="F278" s="369">
        <f>+VLOOKUP(B278,'[1]Alimentazione CE Ricavi'!$H$1:$M$270,6,FALSE)</f>
        <v>0</v>
      </c>
      <c r="G278" s="369"/>
      <c r="H278" s="369">
        <f t="shared" si="9"/>
        <v>0</v>
      </c>
      <c r="I278" s="369">
        <v>0</v>
      </c>
      <c r="J278" s="369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54"/>
      <c r="BR278" s="54"/>
      <c r="BS278" s="54"/>
      <c r="BT278" s="54"/>
      <c r="BU278" s="54"/>
      <c r="BV278" s="54"/>
      <c r="BW278" s="54"/>
      <c r="BX278" s="54"/>
      <c r="BY278" s="54"/>
      <c r="BZ278" s="54"/>
      <c r="CA278" s="54"/>
      <c r="CB278" s="54"/>
      <c r="CC278" s="54"/>
      <c r="CD278" s="54"/>
      <c r="CE278" s="54"/>
      <c r="CF278" s="54"/>
      <c r="CG278" s="54"/>
      <c r="CH278" s="54"/>
      <c r="CI278" s="54"/>
      <c r="CJ278" s="54"/>
      <c r="CK278" s="54"/>
      <c r="CL278" s="54"/>
      <c r="CM278" s="54"/>
      <c r="CN278" s="54"/>
      <c r="CO278" s="54"/>
      <c r="CP278" s="54"/>
      <c r="CQ278" s="54"/>
      <c r="CR278" s="54"/>
      <c r="CS278" s="54"/>
      <c r="CT278" s="54"/>
      <c r="CU278" s="54"/>
      <c r="CV278" s="54"/>
      <c r="CW278" s="54"/>
      <c r="CX278" s="54"/>
      <c r="CY278" s="54"/>
      <c r="CZ278" s="54"/>
      <c r="DA278" s="54"/>
      <c r="DB278" s="54"/>
      <c r="DC278" s="54"/>
      <c r="DD278" s="54"/>
      <c r="DE278" s="54"/>
      <c r="DF278" s="54"/>
      <c r="DG278" s="54"/>
      <c r="DH278" s="54"/>
      <c r="DI278" s="54"/>
      <c r="DJ278" s="54"/>
      <c r="DK278" s="54"/>
      <c r="DL278" s="54"/>
      <c r="DM278" s="54"/>
      <c r="DN278" s="54"/>
      <c r="DO278" s="54"/>
      <c r="DP278" s="54"/>
      <c r="DQ278" s="54"/>
      <c r="DR278" s="54"/>
      <c r="DS278" s="54"/>
      <c r="DT278" s="54"/>
      <c r="DU278" s="54"/>
      <c r="DV278" s="54"/>
      <c r="DW278" s="54"/>
      <c r="DX278" s="54"/>
      <c r="DY278" s="54"/>
      <c r="DZ278" s="54"/>
      <c r="EA278" s="54"/>
      <c r="EB278" s="54"/>
      <c r="EC278" s="54"/>
      <c r="ED278" s="54"/>
      <c r="EE278" s="54"/>
      <c r="EF278" s="54"/>
      <c r="EG278" s="54"/>
      <c r="EH278" s="54"/>
      <c r="EI278" s="54"/>
      <c r="EJ278" s="54"/>
      <c r="EK278" s="54"/>
      <c r="EL278" s="54"/>
      <c r="EM278" s="54"/>
      <c r="EN278" s="54"/>
      <c r="EO278" s="54"/>
      <c r="EP278" s="54"/>
      <c r="EQ278" s="54"/>
      <c r="ER278" s="54"/>
      <c r="ES278" s="54"/>
      <c r="ET278" s="54"/>
      <c r="EU278" s="54"/>
      <c r="EV278" s="54"/>
      <c r="EW278" s="54"/>
      <c r="EX278" s="54"/>
      <c r="EY278" s="54"/>
      <c r="EZ278" s="54"/>
      <c r="FA278" s="54"/>
      <c r="FB278" s="54"/>
      <c r="FC278" s="54"/>
      <c r="FD278" s="54"/>
      <c r="FE278" s="54"/>
      <c r="FF278" s="54"/>
      <c r="FG278" s="54"/>
      <c r="FH278" s="54"/>
      <c r="FI278" s="54"/>
      <c r="FJ278" s="54"/>
      <c r="FK278" s="54"/>
      <c r="FL278" s="54"/>
      <c r="FM278" s="54"/>
      <c r="FN278" s="54"/>
      <c r="FO278" s="54"/>
      <c r="FP278" s="54"/>
      <c r="FQ278" s="54"/>
      <c r="FR278" s="54"/>
      <c r="FS278" s="54"/>
      <c r="FT278" s="54"/>
      <c r="FU278" s="54"/>
      <c r="FV278" s="54"/>
      <c r="FW278" s="54"/>
      <c r="FX278" s="54"/>
      <c r="FY278" s="54"/>
      <c r="FZ278" s="54"/>
      <c r="GA278" s="54"/>
      <c r="GB278" s="54"/>
      <c r="GC278" s="54"/>
      <c r="GD278" s="54"/>
      <c r="GE278" s="54"/>
      <c r="GF278" s="54"/>
      <c r="GG278" s="54"/>
      <c r="GH278" s="54"/>
    </row>
    <row r="279" spans="1:190">
      <c r="A279" s="359" t="s">
        <v>1971</v>
      </c>
      <c r="B279" s="360" t="s">
        <v>2202</v>
      </c>
      <c r="C279" s="361" t="s">
        <v>362</v>
      </c>
      <c r="D279" s="362"/>
      <c r="E279" s="369">
        <f t="shared" si="8"/>
        <v>0</v>
      </c>
      <c r="F279" s="369">
        <f>+VLOOKUP(B279,'[1]Alimentazione CE Ricavi'!$H$1:$M$270,6,FALSE)</f>
        <v>0</v>
      </c>
      <c r="G279" s="369"/>
      <c r="H279" s="369">
        <f t="shared" si="9"/>
        <v>0</v>
      </c>
      <c r="I279" s="369">
        <v>0</v>
      </c>
      <c r="J279" s="369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F279" s="54"/>
      <c r="BG279" s="54"/>
      <c r="BH279" s="54"/>
      <c r="BI279" s="54"/>
      <c r="BJ279" s="54"/>
      <c r="BK279" s="54"/>
      <c r="BL279" s="54"/>
      <c r="BM279" s="54"/>
      <c r="BN279" s="54"/>
      <c r="BO279" s="54"/>
      <c r="BP279" s="54"/>
      <c r="BQ279" s="54"/>
      <c r="BR279" s="54"/>
      <c r="BS279" s="54"/>
      <c r="BT279" s="54"/>
      <c r="BU279" s="54"/>
      <c r="BV279" s="54"/>
      <c r="BW279" s="54"/>
      <c r="BX279" s="54"/>
      <c r="BY279" s="54"/>
      <c r="BZ279" s="54"/>
      <c r="CA279" s="54"/>
      <c r="CB279" s="54"/>
      <c r="CC279" s="54"/>
      <c r="CD279" s="54"/>
      <c r="CE279" s="54"/>
      <c r="CF279" s="54"/>
      <c r="CG279" s="54"/>
      <c r="CH279" s="54"/>
      <c r="CI279" s="54"/>
      <c r="CJ279" s="54"/>
      <c r="CK279" s="54"/>
      <c r="CL279" s="54"/>
      <c r="CM279" s="54"/>
      <c r="CN279" s="54"/>
      <c r="CO279" s="54"/>
      <c r="CP279" s="54"/>
      <c r="CQ279" s="54"/>
      <c r="CR279" s="54"/>
      <c r="CS279" s="54"/>
      <c r="CT279" s="54"/>
      <c r="CU279" s="54"/>
      <c r="CV279" s="54"/>
      <c r="CW279" s="54"/>
      <c r="CX279" s="54"/>
      <c r="CY279" s="54"/>
      <c r="CZ279" s="54"/>
      <c r="DA279" s="54"/>
      <c r="DB279" s="54"/>
      <c r="DC279" s="54"/>
      <c r="DD279" s="54"/>
      <c r="DE279" s="54"/>
      <c r="DF279" s="54"/>
      <c r="DG279" s="54"/>
      <c r="DH279" s="54"/>
      <c r="DI279" s="54"/>
      <c r="DJ279" s="54"/>
      <c r="DK279" s="54"/>
      <c r="DL279" s="54"/>
      <c r="DM279" s="54"/>
      <c r="DN279" s="54"/>
      <c r="DO279" s="54"/>
      <c r="DP279" s="54"/>
      <c r="DQ279" s="54"/>
      <c r="DR279" s="54"/>
      <c r="DS279" s="54"/>
      <c r="DT279" s="54"/>
      <c r="DU279" s="54"/>
      <c r="DV279" s="54"/>
      <c r="DW279" s="54"/>
      <c r="DX279" s="54"/>
      <c r="DY279" s="54"/>
      <c r="DZ279" s="54"/>
      <c r="EA279" s="54"/>
      <c r="EB279" s="54"/>
      <c r="EC279" s="54"/>
      <c r="ED279" s="54"/>
      <c r="EE279" s="54"/>
      <c r="EF279" s="54"/>
      <c r="EG279" s="54"/>
      <c r="EH279" s="54"/>
      <c r="EI279" s="54"/>
      <c r="EJ279" s="54"/>
      <c r="EK279" s="54"/>
      <c r="EL279" s="54"/>
      <c r="EM279" s="54"/>
      <c r="EN279" s="54"/>
      <c r="EO279" s="54"/>
      <c r="EP279" s="54"/>
      <c r="EQ279" s="54"/>
      <c r="ER279" s="54"/>
      <c r="ES279" s="54"/>
      <c r="ET279" s="54"/>
      <c r="EU279" s="54"/>
      <c r="EV279" s="54"/>
      <c r="EW279" s="54"/>
      <c r="EX279" s="54"/>
      <c r="EY279" s="54"/>
      <c r="EZ279" s="54"/>
      <c r="FA279" s="54"/>
      <c r="FB279" s="54"/>
      <c r="FC279" s="54"/>
      <c r="FD279" s="54"/>
      <c r="FE279" s="54"/>
      <c r="FF279" s="54"/>
      <c r="FG279" s="54"/>
      <c r="FH279" s="54"/>
      <c r="FI279" s="54"/>
      <c r="FJ279" s="54"/>
      <c r="FK279" s="54"/>
      <c r="FL279" s="54"/>
      <c r="FM279" s="54"/>
      <c r="FN279" s="54"/>
      <c r="FO279" s="54"/>
      <c r="FP279" s="54"/>
      <c r="FQ279" s="54"/>
      <c r="FR279" s="54"/>
      <c r="FS279" s="54"/>
      <c r="FT279" s="54"/>
      <c r="FU279" s="54"/>
      <c r="FV279" s="54"/>
      <c r="FW279" s="54"/>
      <c r="FX279" s="54"/>
      <c r="FY279" s="54"/>
      <c r="FZ279" s="54"/>
      <c r="GA279" s="54"/>
      <c r="GB279" s="54"/>
      <c r="GC279" s="54"/>
      <c r="GD279" s="54"/>
      <c r="GE279" s="54"/>
      <c r="GF279" s="54"/>
      <c r="GG279" s="54"/>
      <c r="GH279" s="54"/>
    </row>
    <row r="280" spans="1:190">
      <c r="A280" s="359" t="s">
        <v>1971</v>
      </c>
      <c r="B280" s="360" t="s">
        <v>2203</v>
      </c>
      <c r="C280" s="361" t="s">
        <v>363</v>
      </c>
      <c r="D280" s="362"/>
      <c r="E280" s="369">
        <f t="shared" si="8"/>
        <v>0</v>
      </c>
      <c r="F280" s="369">
        <f>+VLOOKUP(B280,'[1]Alimentazione CE Ricavi'!$H$1:$M$270,6,FALSE)</f>
        <v>0</v>
      </c>
      <c r="G280" s="369"/>
      <c r="H280" s="369">
        <f t="shared" si="9"/>
        <v>0</v>
      </c>
      <c r="I280" s="369">
        <v>0</v>
      </c>
      <c r="J280" s="369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F280" s="54"/>
      <c r="BG280" s="54"/>
      <c r="BH280" s="54"/>
      <c r="BI280" s="54"/>
      <c r="BJ280" s="54"/>
      <c r="BK280" s="54"/>
      <c r="BL280" s="54"/>
      <c r="BM280" s="54"/>
      <c r="BN280" s="54"/>
      <c r="BO280" s="54"/>
      <c r="BP280" s="54"/>
      <c r="BQ280" s="54"/>
      <c r="BR280" s="54"/>
      <c r="BS280" s="54"/>
      <c r="BT280" s="54"/>
      <c r="BU280" s="54"/>
      <c r="BV280" s="54"/>
      <c r="BW280" s="54"/>
      <c r="BX280" s="54"/>
      <c r="BY280" s="54"/>
      <c r="BZ280" s="54"/>
      <c r="CA280" s="54"/>
      <c r="CB280" s="54"/>
      <c r="CC280" s="54"/>
      <c r="CD280" s="54"/>
      <c r="CE280" s="54"/>
      <c r="CF280" s="54"/>
      <c r="CG280" s="54"/>
      <c r="CH280" s="54"/>
      <c r="CI280" s="54"/>
      <c r="CJ280" s="54"/>
      <c r="CK280" s="54"/>
      <c r="CL280" s="54"/>
      <c r="CM280" s="54"/>
      <c r="CN280" s="54"/>
      <c r="CO280" s="54"/>
      <c r="CP280" s="54"/>
      <c r="CQ280" s="54"/>
      <c r="CR280" s="54"/>
      <c r="CS280" s="54"/>
      <c r="CT280" s="54"/>
      <c r="CU280" s="54"/>
      <c r="CV280" s="54"/>
      <c r="CW280" s="54"/>
      <c r="CX280" s="54"/>
      <c r="CY280" s="54"/>
      <c r="CZ280" s="54"/>
      <c r="DA280" s="54"/>
      <c r="DB280" s="54"/>
      <c r="DC280" s="54"/>
      <c r="DD280" s="54"/>
      <c r="DE280" s="54"/>
      <c r="DF280" s="54"/>
      <c r="DG280" s="54"/>
      <c r="DH280" s="54"/>
      <c r="DI280" s="54"/>
      <c r="DJ280" s="54"/>
      <c r="DK280" s="54"/>
      <c r="DL280" s="54"/>
      <c r="DM280" s="54"/>
      <c r="DN280" s="54"/>
      <c r="DO280" s="54"/>
      <c r="DP280" s="54"/>
      <c r="DQ280" s="54"/>
      <c r="DR280" s="54"/>
      <c r="DS280" s="54"/>
      <c r="DT280" s="54"/>
      <c r="DU280" s="54"/>
      <c r="DV280" s="54"/>
      <c r="DW280" s="54"/>
      <c r="DX280" s="54"/>
      <c r="DY280" s="54"/>
      <c r="DZ280" s="54"/>
      <c r="EA280" s="54"/>
      <c r="EB280" s="54"/>
      <c r="EC280" s="54"/>
      <c r="ED280" s="54"/>
      <c r="EE280" s="54"/>
      <c r="EF280" s="54"/>
      <c r="EG280" s="54"/>
      <c r="EH280" s="54"/>
      <c r="EI280" s="54"/>
      <c r="EJ280" s="54"/>
      <c r="EK280" s="54"/>
      <c r="EL280" s="54"/>
      <c r="EM280" s="54"/>
      <c r="EN280" s="54"/>
      <c r="EO280" s="54"/>
      <c r="EP280" s="54"/>
      <c r="EQ280" s="54"/>
      <c r="ER280" s="54"/>
      <c r="ES280" s="54"/>
      <c r="ET280" s="54"/>
      <c r="EU280" s="54"/>
      <c r="EV280" s="54"/>
      <c r="EW280" s="54"/>
      <c r="EX280" s="54"/>
      <c r="EY280" s="54"/>
      <c r="EZ280" s="54"/>
      <c r="FA280" s="54"/>
      <c r="FB280" s="54"/>
      <c r="FC280" s="54"/>
      <c r="FD280" s="54"/>
      <c r="FE280" s="54"/>
      <c r="FF280" s="54"/>
      <c r="FG280" s="54"/>
      <c r="FH280" s="54"/>
      <c r="FI280" s="54"/>
      <c r="FJ280" s="54"/>
      <c r="FK280" s="54"/>
      <c r="FL280" s="54"/>
      <c r="FM280" s="54"/>
      <c r="FN280" s="54"/>
      <c r="FO280" s="54"/>
      <c r="FP280" s="54"/>
      <c r="FQ280" s="54"/>
      <c r="FR280" s="54"/>
      <c r="FS280" s="54"/>
      <c r="FT280" s="54"/>
      <c r="FU280" s="54"/>
      <c r="FV280" s="54"/>
      <c r="FW280" s="54"/>
      <c r="FX280" s="54"/>
      <c r="FY280" s="54"/>
      <c r="FZ280" s="54"/>
      <c r="GA280" s="54"/>
      <c r="GB280" s="54"/>
      <c r="GC280" s="54"/>
      <c r="GD280" s="54"/>
      <c r="GE280" s="54"/>
      <c r="GF280" s="54"/>
      <c r="GG280" s="54"/>
      <c r="GH280" s="54"/>
    </row>
    <row r="281" spans="1:190">
      <c r="A281" s="359" t="s">
        <v>1971</v>
      </c>
      <c r="B281" s="360" t="s">
        <v>2204</v>
      </c>
      <c r="C281" s="361" t="s">
        <v>350</v>
      </c>
      <c r="D281" s="362"/>
      <c r="E281" s="369">
        <f t="shared" si="8"/>
        <v>25000</v>
      </c>
      <c r="F281" s="369">
        <f>+VLOOKUP(B281,'[1]Alimentazione CE Ricavi'!$H$1:$M$270,6,FALSE)</f>
        <v>25000</v>
      </c>
      <c r="G281" s="369"/>
      <c r="H281" s="369">
        <f t="shared" si="9"/>
        <v>379375.38999999996</v>
      </c>
      <c r="I281" s="369">
        <v>379375.38999999996</v>
      </c>
      <c r="J281" s="369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F281" s="54"/>
      <c r="BG281" s="54"/>
      <c r="BH281" s="54"/>
      <c r="BI281" s="54"/>
      <c r="BJ281" s="54"/>
      <c r="BK281" s="54"/>
      <c r="BL281" s="54"/>
      <c r="BM281" s="54"/>
      <c r="BN281" s="54"/>
      <c r="BO281" s="54"/>
      <c r="BP281" s="54"/>
      <c r="BQ281" s="54"/>
      <c r="BR281" s="54"/>
      <c r="BS281" s="54"/>
      <c r="BT281" s="54"/>
      <c r="BU281" s="54"/>
      <c r="BV281" s="54"/>
      <c r="BW281" s="54"/>
      <c r="BX281" s="54"/>
      <c r="BY281" s="54"/>
      <c r="BZ281" s="54"/>
      <c r="CA281" s="54"/>
      <c r="CB281" s="54"/>
      <c r="CC281" s="54"/>
      <c r="CD281" s="54"/>
      <c r="CE281" s="54"/>
      <c r="CF281" s="54"/>
      <c r="CG281" s="54"/>
      <c r="CH281" s="54"/>
      <c r="CI281" s="54"/>
      <c r="CJ281" s="54"/>
      <c r="CK281" s="54"/>
      <c r="CL281" s="54"/>
      <c r="CM281" s="54"/>
      <c r="CN281" s="54"/>
      <c r="CO281" s="54"/>
      <c r="CP281" s="54"/>
      <c r="CQ281" s="54"/>
      <c r="CR281" s="54"/>
      <c r="CS281" s="54"/>
      <c r="CT281" s="54"/>
      <c r="CU281" s="54"/>
      <c r="CV281" s="54"/>
      <c r="CW281" s="54"/>
      <c r="CX281" s="54"/>
      <c r="CY281" s="54"/>
      <c r="CZ281" s="54"/>
      <c r="DA281" s="54"/>
      <c r="DB281" s="54"/>
      <c r="DC281" s="54"/>
      <c r="DD281" s="54"/>
      <c r="DE281" s="54"/>
      <c r="DF281" s="54"/>
      <c r="DG281" s="54"/>
      <c r="DH281" s="54"/>
      <c r="DI281" s="54"/>
      <c r="DJ281" s="54"/>
      <c r="DK281" s="54"/>
      <c r="DL281" s="54"/>
      <c r="DM281" s="54"/>
      <c r="DN281" s="54"/>
      <c r="DO281" s="54"/>
      <c r="DP281" s="54"/>
      <c r="DQ281" s="54"/>
      <c r="DR281" s="54"/>
      <c r="DS281" s="54"/>
      <c r="DT281" s="54"/>
      <c r="DU281" s="54"/>
      <c r="DV281" s="54"/>
      <c r="DW281" s="54"/>
      <c r="DX281" s="54"/>
      <c r="DY281" s="54"/>
      <c r="DZ281" s="54"/>
      <c r="EA281" s="54"/>
      <c r="EB281" s="54"/>
      <c r="EC281" s="54"/>
      <c r="ED281" s="54"/>
      <c r="EE281" s="54"/>
      <c r="EF281" s="54"/>
      <c r="EG281" s="54"/>
      <c r="EH281" s="54"/>
      <c r="EI281" s="54"/>
      <c r="EJ281" s="54"/>
      <c r="EK281" s="54"/>
      <c r="EL281" s="54"/>
      <c r="EM281" s="54"/>
      <c r="EN281" s="54"/>
      <c r="EO281" s="54"/>
      <c r="EP281" s="54"/>
      <c r="EQ281" s="54"/>
      <c r="ER281" s="54"/>
      <c r="ES281" s="54"/>
      <c r="ET281" s="54"/>
      <c r="EU281" s="54"/>
      <c r="EV281" s="54"/>
      <c r="EW281" s="54"/>
      <c r="EX281" s="54"/>
      <c r="EY281" s="54"/>
      <c r="EZ281" s="54"/>
      <c r="FA281" s="54"/>
      <c r="FB281" s="54"/>
      <c r="FC281" s="54"/>
      <c r="FD281" s="54"/>
      <c r="FE281" s="54"/>
      <c r="FF281" s="54"/>
      <c r="FG281" s="54"/>
      <c r="FH281" s="54"/>
      <c r="FI281" s="54"/>
      <c r="FJ281" s="54"/>
      <c r="FK281" s="54"/>
      <c r="FL281" s="54"/>
      <c r="FM281" s="54"/>
      <c r="FN281" s="54"/>
      <c r="FO281" s="54"/>
      <c r="FP281" s="54"/>
      <c r="FQ281" s="54"/>
      <c r="FR281" s="54"/>
      <c r="FS281" s="54"/>
      <c r="FT281" s="54"/>
      <c r="FU281" s="54"/>
      <c r="FV281" s="54"/>
      <c r="FW281" s="54"/>
      <c r="FX281" s="54"/>
      <c r="FY281" s="54"/>
      <c r="FZ281" s="54"/>
      <c r="GA281" s="54"/>
      <c r="GB281" s="54"/>
      <c r="GC281" s="54"/>
      <c r="GD281" s="54"/>
      <c r="GE281" s="54"/>
      <c r="GF281" s="54"/>
      <c r="GG281" s="54"/>
      <c r="GH281" s="54"/>
    </row>
    <row r="282" spans="1:190" ht="25.5">
      <c r="A282" s="356" t="s">
        <v>1965</v>
      </c>
      <c r="B282" s="357" t="s">
        <v>364</v>
      </c>
      <c r="C282" s="356" t="s">
        <v>2205</v>
      </c>
      <c r="D282" s="358"/>
      <c r="E282" s="368"/>
      <c r="F282" s="368"/>
      <c r="G282" s="368"/>
      <c r="H282" s="368"/>
      <c r="I282" s="368"/>
      <c r="J282" s="368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F282" s="54"/>
      <c r="BG282" s="54"/>
      <c r="BH282" s="54"/>
      <c r="BI282" s="54"/>
      <c r="BJ282" s="54"/>
      <c r="BK282" s="54"/>
      <c r="BL282" s="54"/>
      <c r="BM282" s="54"/>
      <c r="BN282" s="54"/>
      <c r="BO282" s="54"/>
      <c r="BP282" s="54"/>
      <c r="BQ282" s="54"/>
      <c r="BR282" s="54"/>
      <c r="BS282" s="54"/>
      <c r="BT282" s="54"/>
      <c r="BU282" s="54"/>
      <c r="BV282" s="54"/>
      <c r="BW282" s="54"/>
      <c r="BX282" s="54"/>
      <c r="BY282" s="54"/>
      <c r="BZ282" s="54"/>
      <c r="CA282" s="54"/>
      <c r="CB282" s="54"/>
      <c r="CC282" s="54"/>
      <c r="CD282" s="54"/>
      <c r="CE282" s="54"/>
      <c r="CF282" s="54"/>
      <c r="CG282" s="54"/>
      <c r="CH282" s="54"/>
      <c r="CI282" s="54"/>
      <c r="CJ282" s="54"/>
      <c r="CK282" s="54"/>
      <c r="CL282" s="54"/>
      <c r="CM282" s="54"/>
      <c r="CN282" s="54"/>
      <c r="CO282" s="54"/>
      <c r="CP282" s="54"/>
      <c r="CQ282" s="54"/>
      <c r="CR282" s="54"/>
      <c r="CS282" s="54"/>
      <c r="CT282" s="54"/>
      <c r="CU282" s="54"/>
      <c r="CV282" s="54"/>
      <c r="CW282" s="54"/>
      <c r="CX282" s="54"/>
      <c r="CY282" s="54"/>
      <c r="CZ282" s="54"/>
      <c r="DA282" s="54"/>
      <c r="DB282" s="54"/>
      <c r="DC282" s="54"/>
      <c r="DD282" s="54"/>
      <c r="DE282" s="54"/>
      <c r="DF282" s="54"/>
      <c r="DG282" s="54"/>
      <c r="DH282" s="54"/>
      <c r="DI282" s="54"/>
      <c r="DJ282" s="54"/>
      <c r="DK282" s="54"/>
      <c r="DL282" s="54"/>
      <c r="DM282" s="54"/>
      <c r="DN282" s="54"/>
      <c r="DO282" s="54"/>
      <c r="DP282" s="54"/>
      <c r="DQ282" s="54"/>
      <c r="DR282" s="54"/>
      <c r="DS282" s="54"/>
      <c r="DT282" s="54"/>
      <c r="DU282" s="54"/>
      <c r="DV282" s="54"/>
      <c r="DW282" s="54"/>
      <c r="DX282" s="54"/>
      <c r="DY282" s="54"/>
      <c r="DZ282" s="54"/>
      <c r="EA282" s="54"/>
      <c r="EB282" s="54"/>
      <c r="EC282" s="54"/>
      <c r="ED282" s="54"/>
      <c r="EE282" s="54"/>
      <c r="EF282" s="54"/>
      <c r="EG282" s="54"/>
      <c r="EH282" s="54"/>
      <c r="EI282" s="54"/>
      <c r="EJ282" s="54"/>
      <c r="EK282" s="54"/>
      <c r="EL282" s="54"/>
      <c r="EM282" s="54"/>
      <c r="EN282" s="54"/>
      <c r="EO282" s="54"/>
      <c r="EP282" s="54"/>
      <c r="EQ282" s="54"/>
      <c r="ER282" s="54"/>
      <c r="ES282" s="54"/>
      <c r="ET282" s="54"/>
      <c r="EU282" s="54"/>
      <c r="EV282" s="54"/>
      <c r="EW282" s="54"/>
      <c r="EX282" s="54"/>
      <c r="EY282" s="54"/>
      <c r="EZ282" s="54"/>
      <c r="FA282" s="54"/>
      <c r="FB282" s="54"/>
      <c r="FC282" s="54"/>
      <c r="FD282" s="54"/>
      <c r="FE282" s="54"/>
      <c r="FF282" s="54"/>
      <c r="FG282" s="54"/>
      <c r="FH282" s="54"/>
      <c r="FI282" s="54"/>
      <c r="FJ282" s="54"/>
      <c r="FK282" s="54"/>
      <c r="FL282" s="54"/>
      <c r="FM282" s="54"/>
      <c r="FN282" s="54"/>
      <c r="FO282" s="54"/>
      <c r="FP282" s="54"/>
      <c r="FQ282" s="54"/>
      <c r="FR282" s="54"/>
      <c r="FS282" s="54"/>
      <c r="FT282" s="54"/>
      <c r="FU282" s="54"/>
      <c r="FV282" s="54"/>
      <c r="FW282" s="54"/>
      <c r="FX282" s="54"/>
      <c r="FY282" s="54"/>
      <c r="FZ282" s="54"/>
      <c r="GA282" s="54"/>
      <c r="GB282" s="54"/>
      <c r="GC282" s="54"/>
      <c r="GD282" s="54"/>
      <c r="GE282" s="54"/>
      <c r="GF282" s="54"/>
      <c r="GG282" s="54"/>
      <c r="GH282" s="54"/>
    </row>
    <row r="283" spans="1:190" ht="38.25">
      <c r="A283" s="356" t="s">
        <v>1967</v>
      </c>
      <c r="B283" s="357" t="s">
        <v>365</v>
      </c>
      <c r="C283" s="356" t="s">
        <v>2206</v>
      </c>
      <c r="D283" s="358"/>
      <c r="E283" s="368"/>
      <c r="F283" s="368"/>
      <c r="G283" s="368"/>
      <c r="H283" s="368"/>
      <c r="I283" s="368"/>
      <c r="J283" s="368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F283" s="54"/>
      <c r="BG283" s="54"/>
      <c r="BH283" s="54"/>
      <c r="BI283" s="54"/>
      <c r="BJ283" s="54"/>
      <c r="BK283" s="54"/>
      <c r="BL283" s="54"/>
      <c r="BM283" s="54"/>
      <c r="BN283" s="54"/>
      <c r="BO283" s="54"/>
      <c r="BP283" s="54"/>
      <c r="BQ283" s="54"/>
      <c r="BR283" s="54"/>
      <c r="BS283" s="54"/>
      <c r="BT283" s="54"/>
      <c r="BU283" s="54"/>
      <c r="BV283" s="54"/>
      <c r="BW283" s="54"/>
      <c r="BX283" s="54"/>
      <c r="BY283" s="54"/>
      <c r="BZ283" s="54"/>
      <c r="CA283" s="54"/>
      <c r="CB283" s="54"/>
      <c r="CC283" s="54"/>
      <c r="CD283" s="54"/>
      <c r="CE283" s="54"/>
      <c r="CF283" s="54"/>
      <c r="CG283" s="54"/>
      <c r="CH283" s="54"/>
      <c r="CI283" s="54"/>
      <c r="CJ283" s="54"/>
      <c r="CK283" s="54"/>
      <c r="CL283" s="54"/>
      <c r="CM283" s="54"/>
      <c r="CN283" s="54"/>
      <c r="CO283" s="54"/>
      <c r="CP283" s="54"/>
      <c r="CQ283" s="54"/>
      <c r="CR283" s="54"/>
      <c r="CS283" s="54"/>
      <c r="CT283" s="54"/>
      <c r="CU283" s="54"/>
      <c r="CV283" s="54"/>
      <c r="CW283" s="54"/>
      <c r="CX283" s="54"/>
      <c r="CY283" s="54"/>
      <c r="CZ283" s="54"/>
      <c r="DA283" s="54"/>
      <c r="DB283" s="54"/>
      <c r="DC283" s="54"/>
      <c r="DD283" s="54"/>
      <c r="DE283" s="54"/>
      <c r="DF283" s="54"/>
      <c r="DG283" s="54"/>
      <c r="DH283" s="54"/>
      <c r="DI283" s="54"/>
      <c r="DJ283" s="54"/>
      <c r="DK283" s="54"/>
      <c r="DL283" s="54"/>
      <c r="DM283" s="54"/>
      <c r="DN283" s="54"/>
      <c r="DO283" s="54"/>
      <c r="DP283" s="54"/>
      <c r="DQ283" s="54"/>
      <c r="DR283" s="54"/>
      <c r="DS283" s="54"/>
      <c r="DT283" s="54"/>
      <c r="DU283" s="54"/>
      <c r="DV283" s="54"/>
      <c r="DW283" s="54"/>
      <c r="DX283" s="54"/>
      <c r="DY283" s="54"/>
      <c r="DZ283" s="54"/>
      <c r="EA283" s="54"/>
      <c r="EB283" s="54"/>
      <c r="EC283" s="54"/>
      <c r="ED283" s="54"/>
      <c r="EE283" s="54"/>
      <c r="EF283" s="54"/>
      <c r="EG283" s="54"/>
      <c r="EH283" s="54"/>
      <c r="EI283" s="54"/>
      <c r="EJ283" s="54"/>
      <c r="EK283" s="54"/>
      <c r="EL283" s="54"/>
      <c r="EM283" s="54"/>
      <c r="EN283" s="54"/>
      <c r="EO283" s="54"/>
      <c r="EP283" s="54"/>
      <c r="EQ283" s="54"/>
      <c r="ER283" s="54"/>
      <c r="ES283" s="54"/>
      <c r="ET283" s="54"/>
      <c r="EU283" s="54"/>
      <c r="EV283" s="54"/>
      <c r="EW283" s="54"/>
      <c r="EX283" s="54"/>
      <c r="EY283" s="54"/>
      <c r="EZ283" s="54"/>
      <c r="FA283" s="54"/>
      <c r="FB283" s="54"/>
      <c r="FC283" s="54"/>
      <c r="FD283" s="54"/>
      <c r="FE283" s="54"/>
      <c r="FF283" s="54"/>
      <c r="FG283" s="54"/>
      <c r="FH283" s="54"/>
      <c r="FI283" s="54"/>
      <c r="FJ283" s="54"/>
      <c r="FK283" s="54"/>
      <c r="FL283" s="54"/>
      <c r="FM283" s="54"/>
      <c r="FN283" s="54"/>
      <c r="FO283" s="54"/>
      <c r="FP283" s="54"/>
      <c r="FQ283" s="54"/>
      <c r="FR283" s="54"/>
      <c r="FS283" s="54"/>
      <c r="FT283" s="54"/>
      <c r="FU283" s="54"/>
      <c r="FV283" s="54"/>
      <c r="FW283" s="54"/>
      <c r="FX283" s="54"/>
      <c r="FY283" s="54"/>
      <c r="FZ283" s="54"/>
      <c r="GA283" s="54"/>
      <c r="GB283" s="54"/>
      <c r="GC283" s="54"/>
      <c r="GD283" s="54"/>
      <c r="GE283" s="54"/>
      <c r="GF283" s="54"/>
      <c r="GG283" s="54"/>
      <c r="GH283" s="54"/>
    </row>
    <row r="284" spans="1:190" ht="36">
      <c r="A284" s="359" t="s">
        <v>1969</v>
      </c>
      <c r="B284" s="360" t="s">
        <v>2207</v>
      </c>
      <c r="C284" s="361" t="s">
        <v>1822</v>
      </c>
      <c r="D284" s="362"/>
      <c r="E284" s="369">
        <f t="shared" si="8"/>
        <v>0</v>
      </c>
      <c r="F284" s="369">
        <f>+VLOOKUP(B284,'[1]Alimentazione CE Ricavi'!$H$1:$M$270,6,FALSE)</f>
        <v>0</v>
      </c>
      <c r="G284" s="369"/>
      <c r="H284" s="369">
        <f t="shared" si="9"/>
        <v>0</v>
      </c>
      <c r="I284" s="369">
        <v>0</v>
      </c>
      <c r="J284" s="369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F284" s="54"/>
      <c r="BG284" s="54"/>
      <c r="BH284" s="54"/>
      <c r="BI284" s="54"/>
      <c r="BJ284" s="54"/>
      <c r="BK284" s="54"/>
      <c r="BL284" s="54"/>
      <c r="BM284" s="54"/>
      <c r="BN284" s="54"/>
      <c r="BO284" s="54"/>
      <c r="BP284" s="54"/>
      <c r="BQ284" s="54"/>
      <c r="BR284" s="54"/>
      <c r="BS284" s="54"/>
      <c r="BT284" s="54"/>
      <c r="BU284" s="54"/>
      <c r="BV284" s="54"/>
      <c r="BW284" s="54"/>
      <c r="BX284" s="54"/>
      <c r="BY284" s="54"/>
      <c r="BZ284" s="54"/>
      <c r="CA284" s="54"/>
      <c r="CB284" s="54"/>
      <c r="CC284" s="54"/>
      <c r="CD284" s="54"/>
      <c r="CE284" s="54"/>
      <c r="CF284" s="54"/>
      <c r="CG284" s="54"/>
      <c r="CH284" s="54"/>
      <c r="CI284" s="54"/>
      <c r="CJ284" s="54"/>
      <c r="CK284" s="54"/>
      <c r="CL284" s="54"/>
      <c r="CM284" s="54"/>
      <c r="CN284" s="54"/>
      <c r="CO284" s="54"/>
      <c r="CP284" s="54"/>
      <c r="CQ284" s="54"/>
      <c r="CR284" s="54"/>
      <c r="CS284" s="54"/>
      <c r="CT284" s="54"/>
      <c r="CU284" s="54"/>
      <c r="CV284" s="54"/>
      <c r="CW284" s="54"/>
      <c r="CX284" s="54"/>
      <c r="CY284" s="54"/>
      <c r="CZ284" s="54"/>
      <c r="DA284" s="54"/>
      <c r="DB284" s="54"/>
      <c r="DC284" s="54"/>
      <c r="DD284" s="54"/>
      <c r="DE284" s="54"/>
      <c r="DF284" s="54"/>
      <c r="DG284" s="54"/>
      <c r="DH284" s="54"/>
      <c r="DI284" s="54"/>
      <c r="DJ284" s="54"/>
      <c r="DK284" s="54"/>
      <c r="DL284" s="54"/>
      <c r="DM284" s="54"/>
      <c r="DN284" s="54"/>
      <c r="DO284" s="54"/>
      <c r="DP284" s="54"/>
      <c r="DQ284" s="54"/>
      <c r="DR284" s="54"/>
      <c r="DS284" s="54"/>
      <c r="DT284" s="54"/>
      <c r="DU284" s="54"/>
      <c r="DV284" s="54"/>
      <c r="DW284" s="54"/>
      <c r="DX284" s="54"/>
      <c r="DY284" s="54"/>
      <c r="DZ284" s="54"/>
      <c r="EA284" s="54"/>
      <c r="EB284" s="54"/>
      <c r="EC284" s="54"/>
      <c r="ED284" s="54"/>
      <c r="EE284" s="54"/>
      <c r="EF284" s="54"/>
      <c r="EG284" s="54"/>
      <c r="EH284" s="54"/>
      <c r="EI284" s="54"/>
      <c r="EJ284" s="54"/>
      <c r="EK284" s="54"/>
      <c r="EL284" s="54"/>
      <c r="EM284" s="54"/>
      <c r="EN284" s="54"/>
      <c r="EO284" s="54"/>
      <c r="EP284" s="54"/>
      <c r="EQ284" s="54"/>
      <c r="ER284" s="54"/>
      <c r="ES284" s="54"/>
      <c r="ET284" s="54"/>
      <c r="EU284" s="54"/>
      <c r="EV284" s="54"/>
      <c r="EW284" s="54"/>
      <c r="EX284" s="54"/>
      <c r="EY284" s="54"/>
      <c r="EZ284" s="54"/>
      <c r="FA284" s="54"/>
      <c r="FB284" s="54"/>
      <c r="FC284" s="54"/>
      <c r="FD284" s="54"/>
      <c r="FE284" s="54"/>
      <c r="FF284" s="54"/>
      <c r="FG284" s="54"/>
      <c r="FH284" s="54"/>
      <c r="FI284" s="54"/>
      <c r="FJ284" s="54"/>
      <c r="FK284" s="54"/>
      <c r="FL284" s="54"/>
      <c r="FM284" s="54"/>
      <c r="FN284" s="54"/>
      <c r="FO284" s="54"/>
      <c r="FP284" s="54"/>
      <c r="FQ284" s="54"/>
      <c r="FR284" s="54"/>
      <c r="FS284" s="54"/>
      <c r="FT284" s="54"/>
      <c r="FU284" s="54"/>
      <c r="FV284" s="54"/>
      <c r="FW284" s="54"/>
      <c r="FX284" s="54"/>
      <c r="FY284" s="54"/>
      <c r="FZ284" s="54"/>
      <c r="GA284" s="54"/>
      <c r="GB284" s="54"/>
      <c r="GC284" s="54"/>
      <c r="GD284" s="54"/>
      <c r="GE284" s="54"/>
      <c r="GF284" s="54"/>
      <c r="GG284" s="54"/>
      <c r="GH284" s="54"/>
    </row>
    <row r="285" spans="1:190" ht="25.5">
      <c r="A285" s="356" t="s">
        <v>1967</v>
      </c>
      <c r="B285" s="357" t="s">
        <v>367</v>
      </c>
      <c r="C285" s="356" t="s">
        <v>2208</v>
      </c>
      <c r="D285" s="358"/>
      <c r="E285" s="368"/>
      <c r="F285" s="368"/>
      <c r="G285" s="368"/>
      <c r="H285" s="368"/>
      <c r="I285" s="368"/>
      <c r="J285" s="368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F285" s="54"/>
      <c r="BG285" s="54"/>
      <c r="BH285" s="54"/>
      <c r="BI285" s="54"/>
      <c r="BJ285" s="54"/>
      <c r="BK285" s="54"/>
      <c r="BL285" s="54"/>
      <c r="BM285" s="54"/>
      <c r="BN285" s="54"/>
      <c r="BO285" s="54"/>
      <c r="BP285" s="54"/>
      <c r="BQ285" s="54"/>
      <c r="BR285" s="54"/>
      <c r="BS285" s="54"/>
      <c r="BT285" s="54"/>
      <c r="BU285" s="54"/>
      <c r="BV285" s="54"/>
      <c r="BW285" s="54"/>
      <c r="BX285" s="54"/>
      <c r="BY285" s="54"/>
      <c r="BZ285" s="54"/>
      <c r="CA285" s="54"/>
      <c r="CB285" s="54"/>
      <c r="CC285" s="54"/>
      <c r="CD285" s="54"/>
      <c r="CE285" s="54"/>
      <c r="CF285" s="54"/>
      <c r="CG285" s="54"/>
      <c r="CH285" s="54"/>
      <c r="CI285" s="54"/>
      <c r="CJ285" s="54"/>
      <c r="CK285" s="54"/>
      <c r="CL285" s="54"/>
      <c r="CM285" s="54"/>
      <c r="CN285" s="54"/>
      <c r="CO285" s="54"/>
      <c r="CP285" s="54"/>
      <c r="CQ285" s="54"/>
      <c r="CR285" s="54"/>
      <c r="CS285" s="54"/>
      <c r="CT285" s="54"/>
      <c r="CU285" s="54"/>
      <c r="CV285" s="54"/>
      <c r="CW285" s="54"/>
      <c r="CX285" s="54"/>
      <c r="CY285" s="54"/>
      <c r="CZ285" s="54"/>
      <c r="DA285" s="54"/>
      <c r="DB285" s="54"/>
      <c r="DC285" s="54"/>
      <c r="DD285" s="54"/>
      <c r="DE285" s="54"/>
      <c r="DF285" s="54"/>
      <c r="DG285" s="54"/>
      <c r="DH285" s="54"/>
      <c r="DI285" s="54"/>
      <c r="DJ285" s="54"/>
      <c r="DK285" s="54"/>
      <c r="DL285" s="54"/>
      <c r="DM285" s="54"/>
      <c r="DN285" s="54"/>
      <c r="DO285" s="54"/>
      <c r="DP285" s="54"/>
      <c r="DQ285" s="54"/>
      <c r="DR285" s="54"/>
      <c r="DS285" s="54"/>
      <c r="DT285" s="54"/>
      <c r="DU285" s="54"/>
      <c r="DV285" s="54"/>
      <c r="DW285" s="54"/>
      <c r="DX285" s="54"/>
      <c r="DY285" s="54"/>
      <c r="DZ285" s="54"/>
      <c r="EA285" s="54"/>
      <c r="EB285" s="54"/>
      <c r="EC285" s="54"/>
      <c r="ED285" s="54"/>
      <c r="EE285" s="54"/>
      <c r="EF285" s="54"/>
      <c r="EG285" s="54"/>
      <c r="EH285" s="54"/>
      <c r="EI285" s="54"/>
      <c r="EJ285" s="54"/>
      <c r="EK285" s="54"/>
      <c r="EL285" s="54"/>
      <c r="EM285" s="54"/>
      <c r="EN285" s="54"/>
      <c r="EO285" s="54"/>
      <c r="EP285" s="54"/>
      <c r="EQ285" s="54"/>
      <c r="ER285" s="54"/>
      <c r="ES285" s="54"/>
      <c r="ET285" s="54"/>
      <c r="EU285" s="54"/>
      <c r="EV285" s="54"/>
      <c r="EW285" s="54"/>
      <c r="EX285" s="54"/>
      <c r="EY285" s="54"/>
      <c r="EZ285" s="54"/>
      <c r="FA285" s="54"/>
      <c r="FB285" s="54"/>
      <c r="FC285" s="54"/>
      <c r="FD285" s="54"/>
      <c r="FE285" s="54"/>
      <c r="FF285" s="54"/>
      <c r="FG285" s="54"/>
      <c r="FH285" s="54"/>
      <c r="FI285" s="54"/>
      <c r="FJ285" s="54"/>
      <c r="FK285" s="54"/>
      <c r="FL285" s="54"/>
      <c r="FM285" s="54"/>
      <c r="FN285" s="54"/>
      <c r="FO285" s="54"/>
      <c r="FP285" s="54"/>
      <c r="FQ285" s="54"/>
      <c r="FR285" s="54"/>
      <c r="FS285" s="54"/>
      <c r="FT285" s="54"/>
      <c r="FU285" s="54"/>
      <c r="FV285" s="54"/>
      <c r="FW285" s="54"/>
      <c r="FX285" s="54"/>
      <c r="FY285" s="54"/>
      <c r="FZ285" s="54"/>
      <c r="GA285" s="54"/>
      <c r="GB285" s="54"/>
      <c r="GC285" s="54"/>
      <c r="GD285" s="54"/>
      <c r="GE285" s="54"/>
      <c r="GF285" s="54"/>
      <c r="GG285" s="54"/>
      <c r="GH285" s="54"/>
    </row>
    <row r="286" spans="1:190" ht="24">
      <c r="A286" s="359" t="s">
        <v>1969</v>
      </c>
      <c r="B286" s="360" t="s">
        <v>2209</v>
      </c>
      <c r="C286" s="361" t="s">
        <v>366</v>
      </c>
      <c r="D286" s="362"/>
      <c r="E286" s="369">
        <f t="shared" si="8"/>
        <v>0</v>
      </c>
      <c r="F286" s="369">
        <f>+VLOOKUP(B286,'[1]Alimentazione CE Ricavi'!$H$1:$M$270,6,FALSE)</f>
        <v>0</v>
      </c>
      <c r="G286" s="369"/>
      <c r="H286" s="369">
        <f t="shared" si="9"/>
        <v>0</v>
      </c>
      <c r="I286" s="369">
        <v>0</v>
      </c>
      <c r="J286" s="369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F286" s="54"/>
      <c r="BG286" s="54"/>
      <c r="BH286" s="54"/>
      <c r="BI286" s="54"/>
      <c r="BJ286" s="54"/>
      <c r="BK286" s="54"/>
      <c r="BL286" s="54"/>
      <c r="BM286" s="54"/>
      <c r="BN286" s="54"/>
      <c r="BO286" s="54"/>
      <c r="BP286" s="54"/>
      <c r="BQ286" s="54"/>
      <c r="BR286" s="54"/>
      <c r="BS286" s="54"/>
      <c r="BT286" s="54"/>
      <c r="BU286" s="54"/>
      <c r="BV286" s="54"/>
      <c r="BW286" s="54"/>
      <c r="BX286" s="54"/>
      <c r="BY286" s="54"/>
      <c r="BZ286" s="54"/>
      <c r="CA286" s="54"/>
      <c r="CB286" s="54"/>
      <c r="CC286" s="54"/>
      <c r="CD286" s="54"/>
      <c r="CE286" s="54"/>
      <c r="CF286" s="54"/>
      <c r="CG286" s="54"/>
      <c r="CH286" s="54"/>
      <c r="CI286" s="54"/>
      <c r="CJ286" s="54"/>
      <c r="CK286" s="54"/>
      <c r="CL286" s="54"/>
      <c r="CM286" s="54"/>
      <c r="CN286" s="54"/>
      <c r="CO286" s="54"/>
      <c r="CP286" s="54"/>
      <c r="CQ286" s="54"/>
      <c r="CR286" s="54"/>
      <c r="CS286" s="54"/>
      <c r="CT286" s="54"/>
      <c r="CU286" s="54"/>
      <c r="CV286" s="54"/>
      <c r="CW286" s="54"/>
      <c r="CX286" s="54"/>
      <c r="CY286" s="54"/>
      <c r="CZ286" s="54"/>
      <c r="DA286" s="54"/>
      <c r="DB286" s="54"/>
      <c r="DC286" s="54"/>
      <c r="DD286" s="54"/>
      <c r="DE286" s="54"/>
      <c r="DF286" s="54"/>
      <c r="DG286" s="54"/>
      <c r="DH286" s="54"/>
      <c r="DI286" s="54"/>
      <c r="DJ286" s="54"/>
      <c r="DK286" s="54"/>
      <c r="DL286" s="54"/>
      <c r="DM286" s="54"/>
      <c r="DN286" s="54"/>
      <c r="DO286" s="54"/>
      <c r="DP286" s="54"/>
      <c r="DQ286" s="54"/>
      <c r="DR286" s="54"/>
      <c r="DS286" s="54"/>
      <c r="DT286" s="54"/>
      <c r="DU286" s="54"/>
      <c r="DV286" s="54"/>
      <c r="DW286" s="54"/>
      <c r="DX286" s="54"/>
      <c r="DY286" s="54"/>
      <c r="DZ286" s="54"/>
      <c r="EA286" s="54"/>
      <c r="EB286" s="54"/>
      <c r="EC286" s="54"/>
      <c r="ED286" s="54"/>
      <c r="EE286" s="54"/>
      <c r="EF286" s="54"/>
      <c r="EG286" s="54"/>
      <c r="EH286" s="54"/>
      <c r="EI286" s="54"/>
      <c r="EJ286" s="54"/>
      <c r="EK286" s="54"/>
      <c r="EL286" s="54"/>
      <c r="EM286" s="54"/>
      <c r="EN286" s="54"/>
      <c r="EO286" s="54"/>
      <c r="EP286" s="54"/>
      <c r="EQ286" s="54"/>
      <c r="ER286" s="54"/>
      <c r="ES286" s="54"/>
      <c r="ET286" s="54"/>
      <c r="EU286" s="54"/>
      <c r="EV286" s="54"/>
      <c r="EW286" s="54"/>
      <c r="EX286" s="54"/>
      <c r="EY286" s="54"/>
      <c r="EZ286" s="54"/>
      <c r="FA286" s="54"/>
      <c r="FB286" s="54"/>
      <c r="FC286" s="54"/>
      <c r="FD286" s="54"/>
      <c r="FE286" s="54"/>
      <c r="FF286" s="54"/>
      <c r="FG286" s="54"/>
      <c r="FH286" s="54"/>
      <c r="FI286" s="54"/>
      <c r="FJ286" s="54"/>
      <c r="FK286" s="54"/>
      <c r="FL286" s="54"/>
      <c r="FM286" s="54"/>
      <c r="FN286" s="54"/>
      <c r="FO286" s="54"/>
      <c r="FP286" s="54"/>
      <c r="FQ286" s="54"/>
      <c r="FR286" s="54"/>
      <c r="FS286" s="54"/>
      <c r="FT286" s="54"/>
      <c r="FU286" s="54"/>
      <c r="FV286" s="54"/>
      <c r="FW286" s="54"/>
      <c r="FX286" s="54"/>
      <c r="FY286" s="54"/>
      <c r="FZ286" s="54"/>
      <c r="GA286" s="54"/>
      <c r="GB286" s="54"/>
      <c r="GC286" s="54"/>
      <c r="GD286" s="54"/>
      <c r="GE286" s="54"/>
      <c r="GF286" s="54"/>
      <c r="GG286" s="54"/>
      <c r="GH286" s="54"/>
    </row>
    <row r="287" spans="1:190" ht="25.5">
      <c r="A287" s="356" t="s">
        <v>1967</v>
      </c>
      <c r="B287" s="357" t="s">
        <v>369</v>
      </c>
      <c r="C287" s="356" t="s">
        <v>2210</v>
      </c>
      <c r="D287" s="358"/>
      <c r="E287" s="368"/>
      <c r="F287" s="368"/>
      <c r="G287" s="368"/>
      <c r="H287" s="368"/>
      <c r="I287" s="368"/>
      <c r="J287" s="368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F287" s="54"/>
      <c r="BG287" s="54"/>
      <c r="BH287" s="54"/>
      <c r="BI287" s="54"/>
      <c r="BJ287" s="54"/>
      <c r="BK287" s="54"/>
      <c r="BL287" s="54"/>
      <c r="BM287" s="54"/>
      <c r="BN287" s="54"/>
      <c r="BO287" s="54"/>
      <c r="BP287" s="54"/>
      <c r="BQ287" s="54"/>
      <c r="BR287" s="54"/>
      <c r="BS287" s="54"/>
      <c r="BT287" s="54"/>
      <c r="BU287" s="54"/>
      <c r="BV287" s="54"/>
      <c r="BW287" s="54"/>
      <c r="BX287" s="54"/>
      <c r="BY287" s="54"/>
      <c r="BZ287" s="54"/>
      <c r="CA287" s="54"/>
      <c r="CB287" s="54"/>
      <c r="CC287" s="54"/>
      <c r="CD287" s="54"/>
      <c r="CE287" s="54"/>
      <c r="CF287" s="54"/>
      <c r="CG287" s="54"/>
      <c r="CH287" s="54"/>
      <c r="CI287" s="54"/>
      <c r="CJ287" s="54"/>
      <c r="CK287" s="54"/>
      <c r="CL287" s="54"/>
      <c r="CM287" s="54"/>
      <c r="CN287" s="54"/>
      <c r="CO287" s="54"/>
      <c r="CP287" s="54"/>
      <c r="CQ287" s="54"/>
      <c r="CR287" s="54"/>
      <c r="CS287" s="54"/>
      <c r="CT287" s="54"/>
      <c r="CU287" s="54"/>
      <c r="CV287" s="54"/>
      <c r="CW287" s="54"/>
      <c r="CX287" s="54"/>
      <c r="CY287" s="54"/>
      <c r="CZ287" s="54"/>
      <c r="DA287" s="54"/>
      <c r="DB287" s="54"/>
      <c r="DC287" s="54"/>
      <c r="DD287" s="54"/>
      <c r="DE287" s="54"/>
      <c r="DF287" s="54"/>
      <c r="DG287" s="54"/>
      <c r="DH287" s="54"/>
      <c r="DI287" s="54"/>
      <c r="DJ287" s="54"/>
      <c r="DK287" s="54"/>
      <c r="DL287" s="54"/>
      <c r="DM287" s="54"/>
      <c r="DN287" s="54"/>
      <c r="DO287" s="54"/>
      <c r="DP287" s="54"/>
      <c r="DQ287" s="54"/>
      <c r="DR287" s="54"/>
      <c r="DS287" s="54"/>
      <c r="DT287" s="54"/>
      <c r="DU287" s="54"/>
      <c r="DV287" s="54"/>
      <c r="DW287" s="54"/>
      <c r="DX287" s="54"/>
      <c r="DY287" s="54"/>
      <c r="DZ287" s="54"/>
      <c r="EA287" s="54"/>
      <c r="EB287" s="54"/>
      <c r="EC287" s="54"/>
      <c r="ED287" s="54"/>
      <c r="EE287" s="54"/>
      <c r="EF287" s="54"/>
      <c r="EG287" s="54"/>
      <c r="EH287" s="54"/>
      <c r="EI287" s="54"/>
      <c r="EJ287" s="54"/>
      <c r="EK287" s="54"/>
      <c r="EL287" s="54"/>
      <c r="EM287" s="54"/>
      <c r="EN287" s="54"/>
      <c r="EO287" s="54"/>
      <c r="EP287" s="54"/>
      <c r="EQ287" s="54"/>
      <c r="ER287" s="54"/>
      <c r="ES287" s="54"/>
      <c r="ET287" s="54"/>
      <c r="EU287" s="54"/>
      <c r="EV287" s="54"/>
      <c r="EW287" s="54"/>
      <c r="EX287" s="54"/>
      <c r="EY287" s="54"/>
      <c r="EZ287" s="54"/>
      <c r="FA287" s="54"/>
      <c r="FB287" s="54"/>
      <c r="FC287" s="54"/>
      <c r="FD287" s="54"/>
      <c r="FE287" s="54"/>
      <c r="FF287" s="54"/>
      <c r="FG287" s="54"/>
      <c r="FH287" s="54"/>
      <c r="FI287" s="54"/>
      <c r="FJ287" s="54"/>
      <c r="FK287" s="54"/>
      <c r="FL287" s="54"/>
      <c r="FM287" s="54"/>
      <c r="FN287" s="54"/>
      <c r="FO287" s="54"/>
      <c r="FP287" s="54"/>
      <c r="FQ287" s="54"/>
      <c r="FR287" s="54"/>
      <c r="FS287" s="54"/>
      <c r="FT287" s="54"/>
      <c r="FU287" s="54"/>
      <c r="FV287" s="54"/>
      <c r="FW287" s="54"/>
      <c r="FX287" s="54"/>
      <c r="FY287" s="54"/>
      <c r="FZ287" s="54"/>
      <c r="GA287" s="54"/>
      <c r="GB287" s="54"/>
      <c r="GC287" s="54"/>
      <c r="GD287" s="54"/>
      <c r="GE287" s="54"/>
      <c r="GF287" s="54"/>
      <c r="GG287" s="54"/>
      <c r="GH287" s="54"/>
    </row>
    <row r="288" spans="1:190" ht="24">
      <c r="A288" s="359" t="s">
        <v>1969</v>
      </c>
      <c r="B288" s="360" t="s">
        <v>2211</v>
      </c>
      <c r="C288" s="361" t="s">
        <v>368</v>
      </c>
      <c r="D288" s="362"/>
      <c r="E288" s="369">
        <f t="shared" si="8"/>
        <v>0</v>
      </c>
      <c r="F288" s="369">
        <f>+VLOOKUP(B288,'[1]Alimentazione CE Ricavi'!$H$1:$M$270,6,FALSE)</f>
        <v>0</v>
      </c>
      <c r="G288" s="369"/>
      <c r="H288" s="369">
        <f t="shared" si="9"/>
        <v>0</v>
      </c>
      <c r="I288" s="369">
        <v>0</v>
      </c>
      <c r="J288" s="369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F288" s="54"/>
      <c r="BG288" s="54"/>
      <c r="BH288" s="54"/>
      <c r="BI288" s="54"/>
      <c r="BJ288" s="54"/>
      <c r="BK288" s="54"/>
      <c r="BL288" s="54"/>
      <c r="BM288" s="54"/>
      <c r="BN288" s="54"/>
      <c r="BO288" s="54"/>
      <c r="BP288" s="54"/>
      <c r="BQ288" s="54"/>
      <c r="BR288" s="54"/>
      <c r="BS288" s="54"/>
      <c r="BT288" s="54"/>
      <c r="BU288" s="54"/>
      <c r="BV288" s="54"/>
      <c r="BW288" s="54"/>
      <c r="BX288" s="54"/>
      <c r="BY288" s="54"/>
      <c r="BZ288" s="54"/>
      <c r="CA288" s="54"/>
      <c r="CB288" s="54"/>
      <c r="CC288" s="54"/>
      <c r="CD288" s="54"/>
      <c r="CE288" s="54"/>
      <c r="CF288" s="54"/>
      <c r="CG288" s="54"/>
      <c r="CH288" s="54"/>
      <c r="CI288" s="54"/>
      <c r="CJ288" s="54"/>
      <c r="CK288" s="54"/>
      <c r="CL288" s="54"/>
      <c r="CM288" s="54"/>
      <c r="CN288" s="54"/>
      <c r="CO288" s="54"/>
      <c r="CP288" s="54"/>
      <c r="CQ288" s="54"/>
      <c r="CR288" s="54"/>
      <c r="CS288" s="54"/>
      <c r="CT288" s="54"/>
      <c r="CU288" s="54"/>
      <c r="CV288" s="54"/>
      <c r="CW288" s="54"/>
      <c r="CX288" s="54"/>
      <c r="CY288" s="54"/>
      <c r="CZ288" s="54"/>
      <c r="DA288" s="54"/>
      <c r="DB288" s="54"/>
      <c r="DC288" s="54"/>
      <c r="DD288" s="54"/>
      <c r="DE288" s="54"/>
      <c r="DF288" s="54"/>
      <c r="DG288" s="54"/>
      <c r="DH288" s="54"/>
      <c r="DI288" s="54"/>
      <c r="DJ288" s="54"/>
      <c r="DK288" s="54"/>
      <c r="DL288" s="54"/>
      <c r="DM288" s="54"/>
      <c r="DN288" s="54"/>
      <c r="DO288" s="54"/>
      <c r="DP288" s="54"/>
      <c r="DQ288" s="54"/>
      <c r="DR288" s="54"/>
      <c r="DS288" s="54"/>
      <c r="DT288" s="54"/>
      <c r="DU288" s="54"/>
      <c r="DV288" s="54"/>
      <c r="DW288" s="54"/>
      <c r="DX288" s="54"/>
      <c r="DY288" s="54"/>
      <c r="DZ288" s="54"/>
      <c r="EA288" s="54"/>
      <c r="EB288" s="54"/>
      <c r="EC288" s="54"/>
      <c r="ED288" s="54"/>
      <c r="EE288" s="54"/>
      <c r="EF288" s="54"/>
      <c r="EG288" s="54"/>
      <c r="EH288" s="54"/>
      <c r="EI288" s="54"/>
      <c r="EJ288" s="54"/>
      <c r="EK288" s="54"/>
      <c r="EL288" s="54"/>
      <c r="EM288" s="54"/>
      <c r="EN288" s="54"/>
      <c r="EO288" s="54"/>
      <c r="EP288" s="54"/>
      <c r="EQ288" s="54"/>
      <c r="ER288" s="54"/>
      <c r="ES288" s="54"/>
      <c r="ET288" s="54"/>
      <c r="EU288" s="54"/>
      <c r="EV288" s="54"/>
      <c r="EW288" s="54"/>
      <c r="EX288" s="54"/>
      <c r="EY288" s="54"/>
      <c r="EZ288" s="54"/>
      <c r="FA288" s="54"/>
      <c r="FB288" s="54"/>
      <c r="FC288" s="54"/>
      <c r="FD288" s="54"/>
      <c r="FE288" s="54"/>
      <c r="FF288" s="54"/>
      <c r="FG288" s="54"/>
      <c r="FH288" s="54"/>
      <c r="FI288" s="54"/>
      <c r="FJ288" s="54"/>
      <c r="FK288" s="54"/>
      <c r="FL288" s="54"/>
      <c r="FM288" s="54"/>
      <c r="FN288" s="54"/>
      <c r="FO288" s="54"/>
      <c r="FP288" s="54"/>
      <c r="FQ288" s="54"/>
      <c r="FR288" s="54"/>
      <c r="FS288" s="54"/>
      <c r="FT288" s="54"/>
      <c r="FU288" s="54"/>
      <c r="FV288" s="54"/>
      <c r="FW288" s="54"/>
      <c r="FX288" s="54"/>
      <c r="FY288" s="54"/>
      <c r="FZ288" s="54"/>
      <c r="GA288" s="54"/>
      <c r="GB288" s="54"/>
      <c r="GC288" s="54"/>
      <c r="GD288" s="54"/>
      <c r="GE288" s="54"/>
      <c r="GF288" s="54"/>
      <c r="GG288" s="54"/>
      <c r="GH288" s="54"/>
    </row>
    <row r="289" spans="1:190">
      <c r="A289" s="356" t="s">
        <v>1965</v>
      </c>
      <c r="B289" s="357" t="s">
        <v>370</v>
      </c>
      <c r="C289" s="356" t="s">
        <v>2212</v>
      </c>
      <c r="D289" s="358"/>
      <c r="E289" s="368"/>
      <c r="F289" s="368"/>
      <c r="G289" s="368"/>
      <c r="H289" s="368"/>
      <c r="I289" s="368"/>
      <c r="J289" s="368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F289" s="54"/>
      <c r="BG289" s="54"/>
      <c r="BH289" s="54"/>
      <c r="BI289" s="54"/>
      <c r="BJ289" s="54"/>
      <c r="BK289" s="54"/>
      <c r="BL289" s="54"/>
      <c r="BM289" s="54"/>
      <c r="BN289" s="54"/>
      <c r="BO289" s="54"/>
      <c r="BP289" s="54"/>
      <c r="BQ289" s="54"/>
      <c r="BR289" s="54"/>
      <c r="BS289" s="54"/>
      <c r="BT289" s="54"/>
      <c r="BU289" s="54"/>
      <c r="BV289" s="54"/>
      <c r="BW289" s="54"/>
      <c r="BX289" s="54"/>
      <c r="BY289" s="54"/>
      <c r="BZ289" s="54"/>
      <c r="CA289" s="54"/>
      <c r="CB289" s="54"/>
      <c r="CC289" s="54"/>
      <c r="CD289" s="54"/>
      <c r="CE289" s="54"/>
      <c r="CF289" s="54"/>
      <c r="CG289" s="54"/>
      <c r="CH289" s="54"/>
      <c r="CI289" s="54"/>
      <c r="CJ289" s="54"/>
      <c r="CK289" s="54"/>
      <c r="CL289" s="54"/>
      <c r="CM289" s="54"/>
      <c r="CN289" s="54"/>
      <c r="CO289" s="54"/>
      <c r="CP289" s="54"/>
      <c r="CQ289" s="54"/>
      <c r="CR289" s="54"/>
      <c r="CS289" s="54"/>
      <c r="CT289" s="54"/>
      <c r="CU289" s="54"/>
      <c r="CV289" s="54"/>
      <c r="CW289" s="54"/>
      <c r="CX289" s="54"/>
      <c r="CY289" s="54"/>
      <c r="CZ289" s="54"/>
      <c r="DA289" s="54"/>
      <c r="DB289" s="54"/>
      <c r="DC289" s="54"/>
      <c r="DD289" s="54"/>
      <c r="DE289" s="54"/>
      <c r="DF289" s="54"/>
      <c r="DG289" s="54"/>
      <c r="DH289" s="54"/>
      <c r="DI289" s="54"/>
      <c r="DJ289" s="54"/>
      <c r="DK289" s="54"/>
      <c r="DL289" s="54"/>
      <c r="DM289" s="54"/>
      <c r="DN289" s="54"/>
      <c r="DO289" s="54"/>
      <c r="DP289" s="54"/>
      <c r="DQ289" s="54"/>
      <c r="DR289" s="54"/>
      <c r="DS289" s="54"/>
      <c r="DT289" s="54"/>
      <c r="DU289" s="54"/>
      <c r="DV289" s="54"/>
      <c r="DW289" s="54"/>
      <c r="DX289" s="54"/>
      <c r="DY289" s="54"/>
      <c r="DZ289" s="54"/>
      <c r="EA289" s="54"/>
      <c r="EB289" s="54"/>
      <c r="EC289" s="54"/>
      <c r="ED289" s="54"/>
      <c r="EE289" s="54"/>
      <c r="EF289" s="54"/>
      <c r="EG289" s="54"/>
      <c r="EH289" s="54"/>
      <c r="EI289" s="54"/>
      <c r="EJ289" s="54"/>
      <c r="EK289" s="54"/>
      <c r="EL289" s="54"/>
      <c r="EM289" s="54"/>
      <c r="EN289" s="54"/>
      <c r="EO289" s="54"/>
      <c r="EP289" s="54"/>
      <c r="EQ289" s="54"/>
      <c r="ER289" s="54"/>
      <c r="ES289" s="54"/>
      <c r="ET289" s="54"/>
      <c r="EU289" s="54"/>
      <c r="EV289" s="54"/>
      <c r="EW289" s="54"/>
      <c r="EX289" s="54"/>
      <c r="EY289" s="54"/>
      <c r="EZ289" s="54"/>
      <c r="FA289" s="54"/>
      <c r="FB289" s="54"/>
      <c r="FC289" s="54"/>
      <c r="FD289" s="54"/>
      <c r="FE289" s="54"/>
      <c r="FF289" s="54"/>
      <c r="FG289" s="54"/>
      <c r="FH289" s="54"/>
      <c r="FI289" s="54"/>
      <c r="FJ289" s="54"/>
      <c r="FK289" s="54"/>
      <c r="FL289" s="54"/>
      <c r="FM289" s="54"/>
      <c r="FN289" s="54"/>
      <c r="FO289" s="54"/>
      <c r="FP289" s="54"/>
      <c r="FQ289" s="54"/>
      <c r="FR289" s="54"/>
      <c r="FS289" s="54"/>
      <c r="FT289" s="54"/>
      <c r="FU289" s="54"/>
      <c r="FV289" s="54"/>
      <c r="FW289" s="54"/>
      <c r="FX289" s="54"/>
      <c r="FY289" s="54"/>
      <c r="FZ289" s="54"/>
      <c r="GA289" s="54"/>
      <c r="GB289" s="54"/>
      <c r="GC289" s="54"/>
      <c r="GD289" s="54"/>
      <c r="GE289" s="54"/>
      <c r="GF289" s="54"/>
      <c r="GG289" s="54"/>
      <c r="GH289" s="54"/>
    </row>
    <row r="290" spans="1:190" ht="25.5">
      <c r="A290" s="356" t="s">
        <v>1967</v>
      </c>
      <c r="B290" s="357" t="s">
        <v>372</v>
      </c>
      <c r="C290" s="356" t="s">
        <v>1360</v>
      </c>
      <c r="D290" s="358"/>
      <c r="E290" s="368"/>
      <c r="F290" s="368"/>
      <c r="G290" s="368"/>
      <c r="H290" s="368"/>
      <c r="I290" s="368"/>
      <c r="J290" s="368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F290" s="54"/>
      <c r="BG290" s="54"/>
      <c r="BH290" s="54"/>
      <c r="BI290" s="54"/>
      <c r="BJ290" s="54"/>
      <c r="BK290" s="54"/>
      <c r="BL290" s="54"/>
      <c r="BM290" s="54"/>
      <c r="BN290" s="54"/>
      <c r="BO290" s="54"/>
      <c r="BP290" s="54"/>
      <c r="BQ290" s="54"/>
      <c r="BR290" s="54"/>
      <c r="BS290" s="54"/>
      <c r="BT290" s="54"/>
      <c r="BU290" s="54"/>
      <c r="BV290" s="54"/>
      <c r="BW290" s="54"/>
      <c r="BX290" s="54"/>
      <c r="BY290" s="54"/>
      <c r="BZ290" s="54"/>
      <c r="CA290" s="54"/>
      <c r="CB290" s="54"/>
      <c r="CC290" s="54"/>
      <c r="CD290" s="54"/>
      <c r="CE290" s="54"/>
      <c r="CF290" s="54"/>
      <c r="CG290" s="54"/>
      <c r="CH290" s="54"/>
      <c r="CI290" s="54"/>
      <c r="CJ290" s="54"/>
      <c r="CK290" s="54"/>
      <c r="CL290" s="54"/>
      <c r="CM290" s="54"/>
      <c r="CN290" s="54"/>
      <c r="CO290" s="54"/>
      <c r="CP290" s="54"/>
      <c r="CQ290" s="54"/>
      <c r="CR290" s="54"/>
      <c r="CS290" s="54"/>
      <c r="CT290" s="54"/>
      <c r="CU290" s="54"/>
      <c r="CV290" s="54"/>
      <c r="CW290" s="54"/>
      <c r="CX290" s="54"/>
      <c r="CY290" s="54"/>
      <c r="CZ290" s="54"/>
      <c r="DA290" s="54"/>
      <c r="DB290" s="54"/>
      <c r="DC290" s="54"/>
      <c r="DD290" s="54"/>
      <c r="DE290" s="54"/>
      <c r="DF290" s="54"/>
      <c r="DG290" s="54"/>
      <c r="DH290" s="54"/>
      <c r="DI290" s="54"/>
      <c r="DJ290" s="54"/>
      <c r="DK290" s="54"/>
      <c r="DL290" s="54"/>
      <c r="DM290" s="54"/>
      <c r="DN290" s="54"/>
      <c r="DO290" s="54"/>
      <c r="DP290" s="54"/>
      <c r="DQ290" s="54"/>
      <c r="DR290" s="54"/>
      <c r="DS290" s="54"/>
      <c r="DT290" s="54"/>
      <c r="DU290" s="54"/>
      <c r="DV290" s="54"/>
      <c r="DW290" s="54"/>
      <c r="DX290" s="54"/>
      <c r="DY290" s="54"/>
      <c r="DZ290" s="54"/>
      <c r="EA290" s="54"/>
      <c r="EB290" s="54"/>
      <c r="EC290" s="54"/>
      <c r="ED290" s="54"/>
      <c r="EE290" s="54"/>
      <c r="EF290" s="54"/>
      <c r="EG290" s="54"/>
      <c r="EH290" s="54"/>
      <c r="EI290" s="54"/>
      <c r="EJ290" s="54"/>
      <c r="EK290" s="54"/>
      <c r="EL290" s="54"/>
      <c r="EM290" s="54"/>
      <c r="EN290" s="54"/>
      <c r="EO290" s="54"/>
      <c r="EP290" s="54"/>
      <c r="EQ290" s="54"/>
      <c r="ER290" s="54"/>
      <c r="ES290" s="54"/>
      <c r="ET290" s="54"/>
      <c r="EU290" s="54"/>
      <c r="EV290" s="54"/>
      <c r="EW290" s="54"/>
      <c r="EX290" s="54"/>
      <c r="EY290" s="54"/>
      <c r="EZ290" s="54"/>
      <c r="FA290" s="54"/>
      <c r="FB290" s="54"/>
      <c r="FC290" s="54"/>
      <c r="FD290" s="54"/>
      <c r="FE290" s="54"/>
      <c r="FF290" s="54"/>
      <c r="FG290" s="54"/>
      <c r="FH290" s="54"/>
      <c r="FI290" s="54"/>
      <c r="FJ290" s="54"/>
      <c r="FK290" s="54"/>
      <c r="FL290" s="54"/>
      <c r="FM290" s="54"/>
      <c r="FN290" s="54"/>
      <c r="FO290" s="54"/>
      <c r="FP290" s="54"/>
      <c r="FQ290" s="54"/>
      <c r="FR290" s="54"/>
      <c r="FS290" s="54"/>
      <c r="FT290" s="54"/>
      <c r="FU290" s="54"/>
      <c r="FV290" s="54"/>
      <c r="FW290" s="54"/>
      <c r="FX290" s="54"/>
      <c r="FY290" s="54"/>
      <c r="FZ290" s="54"/>
      <c r="GA290" s="54"/>
      <c r="GB290" s="54"/>
      <c r="GC290" s="54"/>
      <c r="GD290" s="54"/>
      <c r="GE290" s="54"/>
      <c r="GF290" s="54"/>
      <c r="GG290" s="54"/>
      <c r="GH290" s="54"/>
    </row>
    <row r="291" spans="1:190" ht="24">
      <c r="A291" s="359" t="s">
        <v>1969</v>
      </c>
      <c r="B291" s="360" t="s">
        <v>2213</v>
      </c>
      <c r="C291" s="361" t="s">
        <v>371</v>
      </c>
      <c r="D291" s="362"/>
      <c r="E291" s="369">
        <f t="shared" si="8"/>
        <v>0</v>
      </c>
      <c r="F291" s="369">
        <f>+VLOOKUP(B291,'[1]Alimentazione CE Ricavi'!$H$1:$M$270,6,FALSE)</f>
        <v>0</v>
      </c>
      <c r="G291" s="369"/>
      <c r="H291" s="369">
        <f t="shared" si="9"/>
        <v>0</v>
      </c>
      <c r="I291" s="369">
        <v>0</v>
      </c>
      <c r="J291" s="369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F291" s="54"/>
      <c r="BG291" s="54"/>
      <c r="BH291" s="54"/>
      <c r="BI291" s="54"/>
      <c r="BJ291" s="54"/>
      <c r="BK291" s="54"/>
      <c r="BL291" s="54"/>
      <c r="BM291" s="54"/>
      <c r="BN291" s="54"/>
      <c r="BO291" s="54"/>
      <c r="BP291" s="54"/>
      <c r="BQ291" s="54"/>
      <c r="BR291" s="54"/>
      <c r="BS291" s="54"/>
      <c r="BT291" s="54"/>
      <c r="BU291" s="54"/>
      <c r="BV291" s="54"/>
      <c r="BW291" s="54"/>
      <c r="BX291" s="54"/>
      <c r="BY291" s="54"/>
      <c r="BZ291" s="54"/>
      <c r="CA291" s="54"/>
      <c r="CB291" s="54"/>
      <c r="CC291" s="54"/>
      <c r="CD291" s="54"/>
      <c r="CE291" s="54"/>
      <c r="CF291" s="54"/>
      <c r="CG291" s="54"/>
      <c r="CH291" s="54"/>
      <c r="CI291" s="54"/>
      <c r="CJ291" s="54"/>
      <c r="CK291" s="54"/>
      <c r="CL291" s="54"/>
      <c r="CM291" s="54"/>
      <c r="CN291" s="54"/>
      <c r="CO291" s="54"/>
      <c r="CP291" s="54"/>
      <c r="CQ291" s="54"/>
      <c r="CR291" s="54"/>
      <c r="CS291" s="54"/>
      <c r="CT291" s="54"/>
      <c r="CU291" s="54"/>
      <c r="CV291" s="54"/>
      <c r="CW291" s="54"/>
      <c r="CX291" s="54"/>
      <c r="CY291" s="54"/>
      <c r="CZ291" s="54"/>
      <c r="DA291" s="54"/>
      <c r="DB291" s="54"/>
      <c r="DC291" s="54"/>
      <c r="DD291" s="54"/>
      <c r="DE291" s="54"/>
      <c r="DF291" s="54"/>
      <c r="DG291" s="54"/>
      <c r="DH291" s="54"/>
      <c r="DI291" s="54"/>
      <c r="DJ291" s="54"/>
      <c r="DK291" s="54"/>
      <c r="DL291" s="54"/>
      <c r="DM291" s="54"/>
      <c r="DN291" s="54"/>
      <c r="DO291" s="54"/>
      <c r="DP291" s="54"/>
      <c r="DQ291" s="54"/>
      <c r="DR291" s="54"/>
      <c r="DS291" s="54"/>
      <c r="DT291" s="54"/>
      <c r="DU291" s="54"/>
      <c r="DV291" s="54"/>
      <c r="DW291" s="54"/>
      <c r="DX291" s="54"/>
      <c r="DY291" s="54"/>
      <c r="DZ291" s="54"/>
      <c r="EA291" s="54"/>
      <c r="EB291" s="54"/>
      <c r="EC291" s="54"/>
      <c r="ED291" s="54"/>
      <c r="EE291" s="54"/>
      <c r="EF291" s="54"/>
      <c r="EG291" s="54"/>
      <c r="EH291" s="54"/>
      <c r="EI291" s="54"/>
      <c r="EJ291" s="54"/>
      <c r="EK291" s="54"/>
      <c r="EL291" s="54"/>
      <c r="EM291" s="54"/>
      <c r="EN291" s="54"/>
      <c r="EO291" s="54"/>
      <c r="EP291" s="54"/>
      <c r="EQ291" s="54"/>
      <c r="ER291" s="54"/>
      <c r="ES291" s="54"/>
      <c r="ET291" s="54"/>
      <c r="EU291" s="54"/>
      <c r="EV291" s="54"/>
      <c r="EW291" s="54"/>
      <c r="EX291" s="54"/>
      <c r="EY291" s="54"/>
      <c r="EZ291" s="54"/>
      <c r="FA291" s="54"/>
      <c r="FB291" s="54"/>
      <c r="FC291" s="54"/>
      <c r="FD291" s="54"/>
      <c r="FE291" s="54"/>
      <c r="FF291" s="54"/>
      <c r="FG291" s="54"/>
      <c r="FH291" s="54"/>
      <c r="FI291" s="54"/>
      <c r="FJ291" s="54"/>
      <c r="FK291" s="54"/>
      <c r="FL291" s="54"/>
      <c r="FM291" s="54"/>
      <c r="FN291" s="54"/>
      <c r="FO291" s="54"/>
      <c r="FP291" s="54"/>
      <c r="FQ291" s="54"/>
      <c r="FR291" s="54"/>
      <c r="FS291" s="54"/>
      <c r="FT291" s="54"/>
      <c r="FU291" s="54"/>
      <c r="FV291" s="54"/>
      <c r="FW291" s="54"/>
      <c r="FX291" s="54"/>
      <c r="FY291" s="54"/>
      <c r="FZ291" s="54"/>
      <c r="GA291" s="54"/>
      <c r="GB291" s="54"/>
      <c r="GC291" s="54"/>
      <c r="GD291" s="54"/>
      <c r="GE291" s="54"/>
      <c r="GF291" s="54"/>
      <c r="GG291" s="54"/>
      <c r="GH291" s="54"/>
    </row>
    <row r="292" spans="1:190" ht="25.5">
      <c r="A292" s="356" t="s">
        <v>1967</v>
      </c>
      <c r="B292" s="357" t="s">
        <v>374</v>
      </c>
      <c r="C292" s="356" t="s">
        <v>2214</v>
      </c>
      <c r="D292" s="358"/>
      <c r="E292" s="368"/>
      <c r="F292" s="368"/>
      <c r="G292" s="368"/>
      <c r="H292" s="368"/>
      <c r="I292" s="368"/>
      <c r="J292" s="368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F292" s="54"/>
      <c r="BG292" s="54"/>
      <c r="BH292" s="54"/>
      <c r="BI292" s="54"/>
      <c r="BJ292" s="54"/>
      <c r="BK292" s="54"/>
      <c r="BL292" s="54"/>
      <c r="BM292" s="54"/>
      <c r="BN292" s="54"/>
      <c r="BO292" s="54"/>
      <c r="BP292" s="54"/>
      <c r="BQ292" s="54"/>
      <c r="BR292" s="54"/>
      <c r="BS292" s="54"/>
      <c r="BT292" s="54"/>
      <c r="BU292" s="54"/>
      <c r="BV292" s="54"/>
      <c r="BW292" s="54"/>
      <c r="BX292" s="54"/>
      <c r="BY292" s="54"/>
      <c r="BZ292" s="54"/>
      <c r="CA292" s="54"/>
      <c r="CB292" s="54"/>
      <c r="CC292" s="54"/>
      <c r="CD292" s="54"/>
      <c r="CE292" s="54"/>
      <c r="CF292" s="54"/>
      <c r="CG292" s="54"/>
      <c r="CH292" s="54"/>
      <c r="CI292" s="54"/>
      <c r="CJ292" s="54"/>
      <c r="CK292" s="54"/>
      <c r="CL292" s="54"/>
      <c r="CM292" s="54"/>
      <c r="CN292" s="54"/>
      <c r="CO292" s="54"/>
      <c r="CP292" s="54"/>
      <c r="CQ292" s="54"/>
      <c r="CR292" s="54"/>
      <c r="CS292" s="54"/>
      <c r="CT292" s="54"/>
      <c r="CU292" s="54"/>
      <c r="CV292" s="54"/>
      <c r="CW292" s="54"/>
      <c r="CX292" s="54"/>
      <c r="CY292" s="54"/>
      <c r="CZ292" s="54"/>
      <c r="DA292" s="54"/>
      <c r="DB292" s="54"/>
      <c r="DC292" s="54"/>
      <c r="DD292" s="54"/>
      <c r="DE292" s="54"/>
      <c r="DF292" s="54"/>
      <c r="DG292" s="54"/>
      <c r="DH292" s="54"/>
      <c r="DI292" s="54"/>
      <c r="DJ292" s="54"/>
      <c r="DK292" s="54"/>
      <c r="DL292" s="54"/>
      <c r="DM292" s="54"/>
      <c r="DN292" s="54"/>
      <c r="DO292" s="54"/>
      <c r="DP292" s="54"/>
      <c r="DQ292" s="54"/>
      <c r="DR292" s="54"/>
      <c r="DS292" s="54"/>
      <c r="DT292" s="54"/>
      <c r="DU292" s="54"/>
      <c r="DV292" s="54"/>
      <c r="DW292" s="54"/>
      <c r="DX292" s="54"/>
      <c r="DY292" s="54"/>
      <c r="DZ292" s="54"/>
      <c r="EA292" s="54"/>
      <c r="EB292" s="54"/>
      <c r="EC292" s="54"/>
      <c r="ED292" s="54"/>
      <c r="EE292" s="54"/>
      <c r="EF292" s="54"/>
      <c r="EG292" s="54"/>
      <c r="EH292" s="54"/>
      <c r="EI292" s="54"/>
      <c r="EJ292" s="54"/>
      <c r="EK292" s="54"/>
      <c r="EL292" s="54"/>
      <c r="EM292" s="54"/>
      <c r="EN292" s="54"/>
      <c r="EO292" s="54"/>
      <c r="EP292" s="54"/>
      <c r="EQ292" s="54"/>
      <c r="ER292" s="54"/>
      <c r="ES292" s="54"/>
      <c r="ET292" s="54"/>
      <c r="EU292" s="54"/>
      <c r="EV292" s="54"/>
      <c r="EW292" s="54"/>
      <c r="EX292" s="54"/>
      <c r="EY292" s="54"/>
      <c r="EZ292" s="54"/>
      <c r="FA292" s="54"/>
      <c r="FB292" s="54"/>
      <c r="FC292" s="54"/>
      <c r="FD292" s="54"/>
      <c r="FE292" s="54"/>
      <c r="FF292" s="54"/>
      <c r="FG292" s="54"/>
      <c r="FH292" s="54"/>
      <c r="FI292" s="54"/>
      <c r="FJ292" s="54"/>
      <c r="FK292" s="54"/>
      <c r="FL292" s="54"/>
      <c r="FM292" s="54"/>
      <c r="FN292" s="54"/>
      <c r="FO292" s="54"/>
      <c r="FP292" s="54"/>
      <c r="FQ292" s="54"/>
      <c r="FR292" s="54"/>
      <c r="FS292" s="54"/>
      <c r="FT292" s="54"/>
      <c r="FU292" s="54"/>
      <c r="FV292" s="54"/>
      <c r="FW292" s="54"/>
      <c r="FX292" s="54"/>
      <c r="FY292" s="54"/>
      <c r="FZ292" s="54"/>
      <c r="GA292" s="54"/>
      <c r="GB292" s="54"/>
      <c r="GC292" s="54"/>
      <c r="GD292" s="54"/>
      <c r="GE292" s="54"/>
      <c r="GF292" s="54"/>
      <c r="GG292" s="54"/>
      <c r="GH292" s="54"/>
    </row>
    <row r="293" spans="1:190" ht="24">
      <c r="A293" s="359" t="s">
        <v>1969</v>
      </c>
      <c r="B293" s="360" t="s">
        <v>2215</v>
      </c>
      <c r="C293" s="361" t="s">
        <v>373</v>
      </c>
      <c r="D293" s="362"/>
      <c r="E293" s="369">
        <f t="shared" si="8"/>
        <v>198605</v>
      </c>
      <c r="F293" s="369">
        <f>+VLOOKUP(B293,'[1]Alimentazione CE Ricavi'!$H$1:$M$270,6,FALSE)</f>
        <v>198605</v>
      </c>
      <c r="G293" s="369"/>
      <c r="H293" s="369">
        <f t="shared" si="9"/>
        <v>200000</v>
      </c>
      <c r="I293" s="369">
        <v>200000</v>
      </c>
      <c r="J293" s="369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F293" s="54"/>
      <c r="BG293" s="54"/>
      <c r="BH293" s="54"/>
      <c r="BI293" s="54"/>
      <c r="BJ293" s="54"/>
      <c r="BK293" s="54"/>
      <c r="BL293" s="54"/>
      <c r="BM293" s="54"/>
      <c r="BN293" s="54"/>
      <c r="BO293" s="54"/>
      <c r="BP293" s="54"/>
      <c r="BQ293" s="54"/>
      <c r="BR293" s="54"/>
      <c r="BS293" s="54"/>
      <c r="BT293" s="54"/>
      <c r="BU293" s="54"/>
      <c r="BV293" s="54"/>
      <c r="BW293" s="54"/>
      <c r="BX293" s="54"/>
      <c r="BY293" s="54"/>
      <c r="BZ293" s="54"/>
      <c r="CA293" s="54"/>
      <c r="CB293" s="54"/>
      <c r="CC293" s="54"/>
      <c r="CD293" s="54"/>
      <c r="CE293" s="54"/>
      <c r="CF293" s="54"/>
      <c r="CG293" s="54"/>
      <c r="CH293" s="54"/>
      <c r="CI293" s="54"/>
      <c r="CJ293" s="54"/>
      <c r="CK293" s="54"/>
      <c r="CL293" s="54"/>
      <c r="CM293" s="54"/>
      <c r="CN293" s="54"/>
      <c r="CO293" s="54"/>
      <c r="CP293" s="54"/>
      <c r="CQ293" s="54"/>
      <c r="CR293" s="54"/>
      <c r="CS293" s="54"/>
      <c r="CT293" s="54"/>
      <c r="CU293" s="54"/>
      <c r="CV293" s="54"/>
      <c r="CW293" s="54"/>
      <c r="CX293" s="54"/>
      <c r="CY293" s="54"/>
      <c r="CZ293" s="54"/>
      <c r="DA293" s="54"/>
      <c r="DB293" s="54"/>
      <c r="DC293" s="54"/>
      <c r="DD293" s="54"/>
      <c r="DE293" s="54"/>
      <c r="DF293" s="54"/>
      <c r="DG293" s="54"/>
      <c r="DH293" s="54"/>
      <c r="DI293" s="54"/>
      <c r="DJ293" s="54"/>
      <c r="DK293" s="54"/>
      <c r="DL293" s="54"/>
      <c r="DM293" s="54"/>
      <c r="DN293" s="54"/>
      <c r="DO293" s="54"/>
      <c r="DP293" s="54"/>
      <c r="DQ293" s="54"/>
      <c r="DR293" s="54"/>
      <c r="DS293" s="54"/>
      <c r="DT293" s="54"/>
      <c r="DU293" s="54"/>
      <c r="DV293" s="54"/>
      <c r="DW293" s="54"/>
      <c r="DX293" s="54"/>
      <c r="DY293" s="54"/>
      <c r="DZ293" s="54"/>
      <c r="EA293" s="54"/>
      <c r="EB293" s="54"/>
      <c r="EC293" s="54"/>
      <c r="ED293" s="54"/>
      <c r="EE293" s="54"/>
      <c r="EF293" s="54"/>
      <c r="EG293" s="54"/>
      <c r="EH293" s="54"/>
      <c r="EI293" s="54"/>
      <c r="EJ293" s="54"/>
      <c r="EK293" s="54"/>
      <c r="EL293" s="54"/>
      <c r="EM293" s="54"/>
      <c r="EN293" s="54"/>
      <c r="EO293" s="54"/>
      <c r="EP293" s="54"/>
      <c r="EQ293" s="54"/>
      <c r="ER293" s="54"/>
      <c r="ES293" s="54"/>
      <c r="ET293" s="54"/>
      <c r="EU293" s="54"/>
      <c r="EV293" s="54"/>
      <c r="EW293" s="54"/>
      <c r="EX293" s="54"/>
      <c r="EY293" s="54"/>
      <c r="EZ293" s="54"/>
      <c r="FA293" s="54"/>
      <c r="FB293" s="54"/>
      <c r="FC293" s="54"/>
      <c r="FD293" s="54"/>
      <c r="FE293" s="54"/>
      <c r="FF293" s="54"/>
      <c r="FG293" s="54"/>
      <c r="FH293" s="54"/>
      <c r="FI293" s="54"/>
      <c r="FJ293" s="54"/>
      <c r="FK293" s="54"/>
      <c r="FL293" s="54"/>
      <c r="FM293" s="54"/>
      <c r="FN293" s="54"/>
      <c r="FO293" s="54"/>
      <c r="FP293" s="54"/>
      <c r="FQ293" s="54"/>
      <c r="FR293" s="54"/>
      <c r="FS293" s="54"/>
      <c r="FT293" s="54"/>
      <c r="FU293" s="54"/>
      <c r="FV293" s="54"/>
      <c r="FW293" s="54"/>
      <c r="FX293" s="54"/>
      <c r="FY293" s="54"/>
      <c r="FZ293" s="54"/>
      <c r="GA293" s="54"/>
      <c r="GB293" s="54"/>
      <c r="GC293" s="54"/>
      <c r="GD293" s="54"/>
      <c r="GE293" s="54"/>
      <c r="GF293" s="54"/>
      <c r="GG293" s="54"/>
      <c r="GH293" s="54"/>
    </row>
    <row r="294" spans="1:190" ht="25.5">
      <c r="A294" s="356" t="s">
        <v>1967</v>
      </c>
      <c r="B294" s="357" t="s">
        <v>376</v>
      </c>
      <c r="C294" s="356" t="s">
        <v>2216</v>
      </c>
      <c r="D294" s="358"/>
      <c r="E294" s="368"/>
      <c r="F294" s="368"/>
      <c r="G294" s="368"/>
      <c r="H294" s="368"/>
      <c r="I294" s="368"/>
      <c r="J294" s="368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F294" s="54"/>
      <c r="BG294" s="54"/>
      <c r="BH294" s="54"/>
      <c r="BI294" s="54"/>
      <c r="BJ294" s="54"/>
      <c r="BK294" s="54"/>
      <c r="BL294" s="54"/>
      <c r="BM294" s="54"/>
      <c r="BN294" s="54"/>
      <c r="BO294" s="54"/>
      <c r="BP294" s="54"/>
      <c r="BQ294" s="54"/>
      <c r="BR294" s="54"/>
      <c r="BS294" s="54"/>
      <c r="BT294" s="54"/>
      <c r="BU294" s="54"/>
      <c r="BV294" s="54"/>
      <c r="BW294" s="54"/>
      <c r="BX294" s="54"/>
      <c r="BY294" s="54"/>
      <c r="BZ294" s="54"/>
      <c r="CA294" s="54"/>
      <c r="CB294" s="54"/>
      <c r="CC294" s="54"/>
      <c r="CD294" s="54"/>
      <c r="CE294" s="54"/>
      <c r="CF294" s="54"/>
      <c r="CG294" s="54"/>
      <c r="CH294" s="54"/>
      <c r="CI294" s="54"/>
      <c r="CJ294" s="54"/>
      <c r="CK294" s="54"/>
      <c r="CL294" s="54"/>
      <c r="CM294" s="54"/>
      <c r="CN294" s="54"/>
      <c r="CO294" s="54"/>
      <c r="CP294" s="54"/>
      <c r="CQ294" s="54"/>
      <c r="CR294" s="54"/>
      <c r="CS294" s="54"/>
      <c r="CT294" s="54"/>
      <c r="CU294" s="54"/>
      <c r="CV294" s="54"/>
      <c r="CW294" s="54"/>
      <c r="CX294" s="54"/>
      <c r="CY294" s="54"/>
      <c r="CZ294" s="54"/>
      <c r="DA294" s="54"/>
      <c r="DB294" s="54"/>
      <c r="DC294" s="54"/>
      <c r="DD294" s="54"/>
      <c r="DE294" s="54"/>
      <c r="DF294" s="54"/>
      <c r="DG294" s="54"/>
      <c r="DH294" s="54"/>
      <c r="DI294" s="54"/>
      <c r="DJ294" s="54"/>
      <c r="DK294" s="54"/>
      <c r="DL294" s="54"/>
      <c r="DM294" s="54"/>
      <c r="DN294" s="54"/>
      <c r="DO294" s="54"/>
      <c r="DP294" s="54"/>
      <c r="DQ294" s="54"/>
      <c r="DR294" s="54"/>
      <c r="DS294" s="54"/>
      <c r="DT294" s="54"/>
      <c r="DU294" s="54"/>
      <c r="DV294" s="54"/>
      <c r="DW294" s="54"/>
      <c r="DX294" s="54"/>
      <c r="DY294" s="54"/>
      <c r="DZ294" s="54"/>
      <c r="EA294" s="54"/>
      <c r="EB294" s="54"/>
      <c r="EC294" s="54"/>
      <c r="ED294" s="54"/>
      <c r="EE294" s="54"/>
      <c r="EF294" s="54"/>
      <c r="EG294" s="54"/>
      <c r="EH294" s="54"/>
      <c r="EI294" s="54"/>
      <c r="EJ294" s="54"/>
      <c r="EK294" s="54"/>
      <c r="EL294" s="54"/>
      <c r="EM294" s="54"/>
      <c r="EN294" s="54"/>
      <c r="EO294" s="54"/>
      <c r="EP294" s="54"/>
      <c r="EQ294" s="54"/>
      <c r="ER294" s="54"/>
      <c r="ES294" s="54"/>
      <c r="ET294" s="54"/>
      <c r="EU294" s="54"/>
      <c r="EV294" s="54"/>
      <c r="EW294" s="54"/>
      <c r="EX294" s="54"/>
      <c r="EY294" s="54"/>
      <c r="EZ294" s="54"/>
      <c r="FA294" s="54"/>
      <c r="FB294" s="54"/>
      <c r="FC294" s="54"/>
      <c r="FD294" s="54"/>
      <c r="FE294" s="54"/>
      <c r="FF294" s="54"/>
      <c r="FG294" s="54"/>
      <c r="FH294" s="54"/>
      <c r="FI294" s="54"/>
      <c r="FJ294" s="54"/>
      <c r="FK294" s="54"/>
      <c r="FL294" s="54"/>
      <c r="FM294" s="54"/>
      <c r="FN294" s="54"/>
      <c r="FO294" s="54"/>
      <c r="FP294" s="54"/>
      <c r="FQ294" s="54"/>
      <c r="FR294" s="54"/>
      <c r="FS294" s="54"/>
      <c r="FT294" s="54"/>
      <c r="FU294" s="54"/>
      <c r="FV294" s="54"/>
      <c r="FW294" s="54"/>
      <c r="FX294" s="54"/>
      <c r="FY294" s="54"/>
      <c r="FZ294" s="54"/>
      <c r="GA294" s="54"/>
      <c r="GB294" s="54"/>
      <c r="GC294" s="54"/>
      <c r="GD294" s="54"/>
      <c r="GE294" s="54"/>
      <c r="GF294" s="54"/>
      <c r="GG294" s="54"/>
      <c r="GH294" s="54"/>
    </row>
    <row r="295" spans="1:190" ht="24">
      <c r="A295" s="359" t="s">
        <v>1969</v>
      </c>
      <c r="B295" s="360" t="s">
        <v>2217</v>
      </c>
      <c r="C295" s="361" t="s">
        <v>375</v>
      </c>
      <c r="D295" s="362"/>
      <c r="E295" s="369">
        <f t="shared" si="8"/>
        <v>0</v>
      </c>
      <c r="F295" s="369">
        <f>+VLOOKUP(B295,'[1]Alimentazione CE Ricavi'!$H$1:$M$270,6,FALSE)</f>
        <v>0</v>
      </c>
      <c r="G295" s="369"/>
      <c r="H295" s="369">
        <f t="shared" si="9"/>
        <v>0</v>
      </c>
      <c r="I295" s="369">
        <v>0</v>
      </c>
      <c r="J295" s="369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F295" s="54"/>
      <c r="BG295" s="54"/>
      <c r="BH295" s="54"/>
      <c r="BI295" s="54"/>
      <c r="BJ295" s="54"/>
      <c r="BK295" s="54"/>
      <c r="BL295" s="54"/>
      <c r="BM295" s="54"/>
      <c r="BN295" s="54"/>
      <c r="BO295" s="54"/>
      <c r="BP295" s="54"/>
      <c r="BQ295" s="54"/>
      <c r="BR295" s="54"/>
      <c r="BS295" s="54"/>
      <c r="BT295" s="54"/>
      <c r="BU295" s="54"/>
      <c r="BV295" s="54"/>
      <c r="BW295" s="54"/>
      <c r="BX295" s="54"/>
      <c r="BY295" s="54"/>
      <c r="BZ295" s="54"/>
      <c r="CA295" s="54"/>
      <c r="CB295" s="54"/>
      <c r="CC295" s="54"/>
      <c r="CD295" s="54"/>
      <c r="CE295" s="54"/>
      <c r="CF295" s="54"/>
      <c r="CG295" s="54"/>
      <c r="CH295" s="54"/>
      <c r="CI295" s="54"/>
      <c r="CJ295" s="54"/>
      <c r="CK295" s="54"/>
      <c r="CL295" s="54"/>
      <c r="CM295" s="54"/>
      <c r="CN295" s="54"/>
      <c r="CO295" s="54"/>
      <c r="CP295" s="54"/>
      <c r="CQ295" s="54"/>
      <c r="CR295" s="54"/>
      <c r="CS295" s="54"/>
      <c r="CT295" s="54"/>
      <c r="CU295" s="54"/>
      <c r="CV295" s="54"/>
      <c r="CW295" s="54"/>
      <c r="CX295" s="54"/>
      <c r="CY295" s="54"/>
      <c r="CZ295" s="54"/>
      <c r="DA295" s="54"/>
      <c r="DB295" s="54"/>
      <c r="DC295" s="54"/>
      <c r="DD295" s="54"/>
      <c r="DE295" s="54"/>
      <c r="DF295" s="54"/>
      <c r="DG295" s="54"/>
      <c r="DH295" s="54"/>
      <c r="DI295" s="54"/>
      <c r="DJ295" s="54"/>
      <c r="DK295" s="54"/>
      <c r="DL295" s="54"/>
      <c r="DM295" s="54"/>
      <c r="DN295" s="54"/>
      <c r="DO295" s="54"/>
      <c r="DP295" s="54"/>
      <c r="DQ295" s="54"/>
      <c r="DR295" s="54"/>
      <c r="DS295" s="54"/>
      <c r="DT295" s="54"/>
      <c r="DU295" s="54"/>
      <c r="DV295" s="54"/>
      <c r="DW295" s="54"/>
      <c r="DX295" s="54"/>
      <c r="DY295" s="54"/>
      <c r="DZ295" s="54"/>
      <c r="EA295" s="54"/>
      <c r="EB295" s="54"/>
      <c r="EC295" s="54"/>
      <c r="ED295" s="54"/>
      <c r="EE295" s="54"/>
      <c r="EF295" s="54"/>
      <c r="EG295" s="54"/>
      <c r="EH295" s="54"/>
      <c r="EI295" s="54"/>
      <c r="EJ295" s="54"/>
      <c r="EK295" s="54"/>
      <c r="EL295" s="54"/>
      <c r="EM295" s="54"/>
      <c r="EN295" s="54"/>
      <c r="EO295" s="54"/>
      <c r="EP295" s="54"/>
      <c r="EQ295" s="54"/>
      <c r="ER295" s="54"/>
      <c r="ES295" s="54"/>
      <c r="ET295" s="54"/>
      <c r="EU295" s="54"/>
      <c r="EV295" s="54"/>
      <c r="EW295" s="54"/>
      <c r="EX295" s="54"/>
      <c r="EY295" s="54"/>
      <c r="EZ295" s="54"/>
      <c r="FA295" s="54"/>
      <c r="FB295" s="54"/>
      <c r="FC295" s="54"/>
      <c r="FD295" s="54"/>
      <c r="FE295" s="54"/>
      <c r="FF295" s="54"/>
      <c r="FG295" s="54"/>
      <c r="FH295" s="54"/>
      <c r="FI295" s="54"/>
      <c r="FJ295" s="54"/>
      <c r="FK295" s="54"/>
      <c r="FL295" s="54"/>
      <c r="FM295" s="54"/>
      <c r="FN295" s="54"/>
      <c r="FO295" s="54"/>
      <c r="FP295" s="54"/>
      <c r="FQ295" s="54"/>
      <c r="FR295" s="54"/>
      <c r="FS295" s="54"/>
      <c r="FT295" s="54"/>
      <c r="FU295" s="54"/>
      <c r="FV295" s="54"/>
      <c r="FW295" s="54"/>
      <c r="FX295" s="54"/>
      <c r="FY295" s="54"/>
      <c r="FZ295" s="54"/>
      <c r="GA295" s="54"/>
      <c r="GB295" s="54"/>
      <c r="GC295" s="54"/>
      <c r="GD295" s="54"/>
      <c r="GE295" s="54"/>
      <c r="GF295" s="54"/>
      <c r="GG295" s="54"/>
      <c r="GH295" s="54"/>
    </row>
    <row r="296" spans="1:190" ht="25.5">
      <c r="A296" s="356" t="s">
        <v>1967</v>
      </c>
      <c r="B296" s="357" t="s">
        <v>378</v>
      </c>
      <c r="C296" s="356" t="s">
        <v>1363</v>
      </c>
      <c r="D296" s="358"/>
      <c r="E296" s="368"/>
      <c r="F296" s="368"/>
      <c r="G296" s="368"/>
      <c r="H296" s="368"/>
      <c r="I296" s="368"/>
      <c r="J296" s="368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F296" s="54"/>
      <c r="BG296" s="54"/>
      <c r="BH296" s="54"/>
      <c r="BI296" s="54"/>
      <c r="BJ296" s="54"/>
      <c r="BK296" s="54"/>
      <c r="BL296" s="54"/>
      <c r="BM296" s="54"/>
      <c r="BN296" s="54"/>
      <c r="BO296" s="54"/>
      <c r="BP296" s="54"/>
      <c r="BQ296" s="54"/>
      <c r="BR296" s="54"/>
      <c r="BS296" s="54"/>
      <c r="BT296" s="54"/>
      <c r="BU296" s="54"/>
      <c r="BV296" s="54"/>
      <c r="BW296" s="54"/>
      <c r="BX296" s="54"/>
      <c r="BY296" s="54"/>
      <c r="BZ296" s="54"/>
      <c r="CA296" s="54"/>
      <c r="CB296" s="54"/>
      <c r="CC296" s="54"/>
      <c r="CD296" s="54"/>
      <c r="CE296" s="54"/>
      <c r="CF296" s="54"/>
      <c r="CG296" s="54"/>
      <c r="CH296" s="54"/>
      <c r="CI296" s="54"/>
      <c r="CJ296" s="54"/>
      <c r="CK296" s="54"/>
      <c r="CL296" s="54"/>
      <c r="CM296" s="54"/>
      <c r="CN296" s="54"/>
      <c r="CO296" s="54"/>
      <c r="CP296" s="54"/>
      <c r="CQ296" s="54"/>
      <c r="CR296" s="54"/>
      <c r="CS296" s="54"/>
      <c r="CT296" s="54"/>
      <c r="CU296" s="54"/>
      <c r="CV296" s="54"/>
      <c r="CW296" s="54"/>
      <c r="CX296" s="54"/>
      <c r="CY296" s="54"/>
      <c r="CZ296" s="54"/>
      <c r="DA296" s="54"/>
      <c r="DB296" s="54"/>
      <c r="DC296" s="54"/>
      <c r="DD296" s="54"/>
      <c r="DE296" s="54"/>
      <c r="DF296" s="54"/>
      <c r="DG296" s="54"/>
      <c r="DH296" s="54"/>
      <c r="DI296" s="54"/>
      <c r="DJ296" s="54"/>
      <c r="DK296" s="54"/>
      <c r="DL296" s="54"/>
      <c r="DM296" s="54"/>
      <c r="DN296" s="54"/>
      <c r="DO296" s="54"/>
      <c r="DP296" s="54"/>
      <c r="DQ296" s="54"/>
      <c r="DR296" s="54"/>
      <c r="DS296" s="54"/>
      <c r="DT296" s="54"/>
      <c r="DU296" s="54"/>
      <c r="DV296" s="54"/>
      <c r="DW296" s="54"/>
      <c r="DX296" s="54"/>
      <c r="DY296" s="54"/>
      <c r="DZ296" s="54"/>
      <c r="EA296" s="54"/>
      <c r="EB296" s="54"/>
      <c r="EC296" s="54"/>
      <c r="ED296" s="54"/>
      <c r="EE296" s="54"/>
      <c r="EF296" s="54"/>
      <c r="EG296" s="54"/>
      <c r="EH296" s="54"/>
      <c r="EI296" s="54"/>
      <c r="EJ296" s="54"/>
      <c r="EK296" s="54"/>
      <c r="EL296" s="54"/>
      <c r="EM296" s="54"/>
      <c r="EN296" s="54"/>
      <c r="EO296" s="54"/>
      <c r="EP296" s="54"/>
      <c r="EQ296" s="54"/>
      <c r="ER296" s="54"/>
      <c r="ES296" s="54"/>
      <c r="ET296" s="54"/>
      <c r="EU296" s="54"/>
      <c r="EV296" s="54"/>
      <c r="EW296" s="54"/>
      <c r="EX296" s="54"/>
      <c r="EY296" s="54"/>
      <c r="EZ296" s="54"/>
      <c r="FA296" s="54"/>
      <c r="FB296" s="54"/>
      <c r="FC296" s="54"/>
      <c r="FD296" s="54"/>
      <c r="FE296" s="54"/>
      <c r="FF296" s="54"/>
      <c r="FG296" s="54"/>
      <c r="FH296" s="54"/>
      <c r="FI296" s="54"/>
      <c r="FJ296" s="54"/>
      <c r="FK296" s="54"/>
      <c r="FL296" s="54"/>
      <c r="FM296" s="54"/>
      <c r="FN296" s="54"/>
      <c r="FO296" s="54"/>
      <c r="FP296" s="54"/>
      <c r="FQ296" s="54"/>
      <c r="FR296" s="54"/>
      <c r="FS296" s="54"/>
      <c r="FT296" s="54"/>
      <c r="FU296" s="54"/>
      <c r="FV296" s="54"/>
      <c r="FW296" s="54"/>
      <c r="FX296" s="54"/>
      <c r="FY296" s="54"/>
      <c r="FZ296" s="54"/>
      <c r="GA296" s="54"/>
      <c r="GB296" s="54"/>
      <c r="GC296" s="54"/>
      <c r="GD296" s="54"/>
      <c r="GE296" s="54"/>
      <c r="GF296" s="54"/>
      <c r="GG296" s="54"/>
      <c r="GH296" s="54"/>
    </row>
    <row r="297" spans="1:190" ht="24">
      <c r="A297" s="359" t="s">
        <v>1969</v>
      </c>
      <c r="B297" s="360" t="s">
        <v>2218</v>
      </c>
      <c r="C297" s="361" t="s">
        <v>377</v>
      </c>
      <c r="D297" s="362"/>
      <c r="E297" s="369">
        <f t="shared" si="8"/>
        <v>0</v>
      </c>
      <c r="F297" s="369">
        <f>+VLOOKUP(B297,'[1]Alimentazione CE Ricavi'!$H$1:$M$270,6,FALSE)</f>
        <v>0</v>
      </c>
      <c r="G297" s="369"/>
      <c r="H297" s="369">
        <f t="shared" si="9"/>
        <v>0</v>
      </c>
      <c r="I297" s="369">
        <v>0</v>
      </c>
      <c r="J297" s="369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F297" s="54"/>
      <c r="BG297" s="54"/>
      <c r="BH297" s="54"/>
      <c r="BI297" s="54"/>
      <c r="BJ297" s="54"/>
      <c r="BK297" s="54"/>
      <c r="BL297" s="54"/>
      <c r="BM297" s="54"/>
      <c r="BN297" s="54"/>
      <c r="BO297" s="54"/>
      <c r="BP297" s="54"/>
      <c r="BQ297" s="54"/>
      <c r="BR297" s="54"/>
      <c r="BS297" s="54"/>
      <c r="BT297" s="54"/>
      <c r="BU297" s="54"/>
      <c r="BV297" s="54"/>
      <c r="BW297" s="54"/>
      <c r="BX297" s="54"/>
      <c r="BY297" s="54"/>
      <c r="BZ297" s="54"/>
      <c r="CA297" s="54"/>
      <c r="CB297" s="54"/>
      <c r="CC297" s="54"/>
      <c r="CD297" s="54"/>
      <c r="CE297" s="54"/>
      <c r="CF297" s="54"/>
      <c r="CG297" s="54"/>
      <c r="CH297" s="54"/>
      <c r="CI297" s="54"/>
      <c r="CJ297" s="54"/>
      <c r="CK297" s="54"/>
      <c r="CL297" s="54"/>
      <c r="CM297" s="54"/>
      <c r="CN297" s="54"/>
      <c r="CO297" s="54"/>
      <c r="CP297" s="54"/>
      <c r="CQ297" s="54"/>
      <c r="CR297" s="54"/>
      <c r="CS297" s="54"/>
      <c r="CT297" s="54"/>
      <c r="CU297" s="54"/>
      <c r="CV297" s="54"/>
      <c r="CW297" s="54"/>
      <c r="CX297" s="54"/>
      <c r="CY297" s="54"/>
      <c r="CZ297" s="54"/>
      <c r="DA297" s="54"/>
      <c r="DB297" s="54"/>
      <c r="DC297" s="54"/>
      <c r="DD297" s="54"/>
      <c r="DE297" s="54"/>
      <c r="DF297" s="54"/>
      <c r="DG297" s="54"/>
      <c r="DH297" s="54"/>
      <c r="DI297" s="54"/>
      <c r="DJ297" s="54"/>
      <c r="DK297" s="54"/>
      <c r="DL297" s="54"/>
      <c r="DM297" s="54"/>
      <c r="DN297" s="54"/>
      <c r="DO297" s="54"/>
      <c r="DP297" s="54"/>
      <c r="DQ297" s="54"/>
      <c r="DR297" s="54"/>
      <c r="DS297" s="54"/>
      <c r="DT297" s="54"/>
      <c r="DU297" s="54"/>
      <c r="DV297" s="54"/>
      <c r="DW297" s="54"/>
      <c r="DX297" s="54"/>
      <c r="DY297" s="54"/>
      <c r="DZ297" s="54"/>
      <c r="EA297" s="54"/>
      <c r="EB297" s="54"/>
      <c r="EC297" s="54"/>
      <c r="ED297" s="54"/>
      <c r="EE297" s="54"/>
      <c r="EF297" s="54"/>
      <c r="EG297" s="54"/>
      <c r="EH297" s="54"/>
      <c r="EI297" s="54"/>
      <c r="EJ297" s="54"/>
      <c r="EK297" s="54"/>
      <c r="EL297" s="54"/>
      <c r="EM297" s="54"/>
      <c r="EN297" s="54"/>
      <c r="EO297" s="54"/>
      <c r="EP297" s="54"/>
      <c r="EQ297" s="54"/>
      <c r="ER297" s="54"/>
      <c r="ES297" s="54"/>
      <c r="ET297" s="54"/>
      <c r="EU297" s="54"/>
      <c r="EV297" s="54"/>
      <c r="EW297" s="54"/>
      <c r="EX297" s="54"/>
      <c r="EY297" s="54"/>
      <c r="EZ297" s="54"/>
      <c r="FA297" s="54"/>
      <c r="FB297" s="54"/>
      <c r="FC297" s="54"/>
      <c r="FD297" s="54"/>
      <c r="FE297" s="54"/>
      <c r="FF297" s="54"/>
      <c r="FG297" s="54"/>
      <c r="FH297" s="54"/>
      <c r="FI297" s="54"/>
      <c r="FJ297" s="54"/>
      <c r="FK297" s="54"/>
      <c r="FL297" s="54"/>
      <c r="FM297" s="54"/>
      <c r="FN297" s="54"/>
      <c r="FO297" s="54"/>
      <c r="FP297" s="54"/>
      <c r="FQ297" s="54"/>
      <c r="FR297" s="54"/>
      <c r="FS297" s="54"/>
      <c r="FT297" s="54"/>
      <c r="FU297" s="54"/>
      <c r="FV297" s="54"/>
      <c r="FW297" s="54"/>
      <c r="FX297" s="54"/>
      <c r="FY297" s="54"/>
      <c r="FZ297" s="54"/>
      <c r="GA297" s="54"/>
      <c r="GB297" s="54"/>
      <c r="GC297" s="54"/>
      <c r="GD297" s="54"/>
      <c r="GE297" s="54"/>
      <c r="GF297" s="54"/>
      <c r="GG297" s="54"/>
      <c r="GH297" s="54"/>
    </row>
    <row r="298" spans="1:190" ht="25.5">
      <c r="A298" s="356" t="s">
        <v>1967</v>
      </c>
      <c r="B298" s="357" t="s">
        <v>380</v>
      </c>
      <c r="C298" s="356" t="s">
        <v>1364</v>
      </c>
      <c r="D298" s="358"/>
      <c r="E298" s="368"/>
      <c r="F298" s="368"/>
      <c r="G298" s="368"/>
      <c r="H298" s="368"/>
      <c r="I298" s="368"/>
      <c r="J298" s="368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F298" s="54"/>
      <c r="BG298" s="54"/>
      <c r="BH298" s="54"/>
      <c r="BI298" s="54"/>
      <c r="BJ298" s="54"/>
      <c r="BK298" s="54"/>
      <c r="BL298" s="54"/>
      <c r="BM298" s="54"/>
      <c r="BN298" s="54"/>
      <c r="BO298" s="54"/>
      <c r="BP298" s="54"/>
      <c r="BQ298" s="54"/>
      <c r="BR298" s="54"/>
      <c r="BS298" s="54"/>
      <c r="BT298" s="54"/>
      <c r="BU298" s="54"/>
      <c r="BV298" s="54"/>
      <c r="BW298" s="54"/>
      <c r="BX298" s="54"/>
      <c r="BY298" s="54"/>
      <c r="BZ298" s="54"/>
      <c r="CA298" s="54"/>
      <c r="CB298" s="54"/>
      <c r="CC298" s="54"/>
      <c r="CD298" s="54"/>
      <c r="CE298" s="54"/>
      <c r="CF298" s="54"/>
      <c r="CG298" s="54"/>
      <c r="CH298" s="54"/>
      <c r="CI298" s="54"/>
      <c r="CJ298" s="54"/>
      <c r="CK298" s="54"/>
      <c r="CL298" s="54"/>
      <c r="CM298" s="54"/>
      <c r="CN298" s="54"/>
      <c r="CO298" s="54"/>
      <c r="CP298" s="54"/>
      <c r="CQ298" s="54"/>
      <c r="CR298" s="54"/>
      <c r="CS298" s="54"/>
      <c r="CT298" s="54"/>
      <c r="CU298" s="54"/>
      <c r="CV298" s="54"/>
      <c r="CW298" s="54"/>
      <c r="CX298" s="54"/>
      <c r="CY298" s="54"/>
      <c r="CZ298" s="54"/>
      <c r="DA298" s="54"/>
      <c r="DB298" s="54"/>
      <c r="DC298" s="54"/>
      <c r="DD298" s="54"/>
      <c r="DE298" s="54"/>
      <c r="DF298" s="54"/>
      <c r="DG298" s="54"/>
      <c r="DH298" s="54"/>
      <c r="DI298" s="54"/>
      <c r="DJ298" s="54"/>
      <c r="DK298" s="54"/>
      <c r="DL298" s="54"/>
      <c r="DM298" s="54"/>
      <c r="DN298" s="54"/>
      <c r="DO298" s="54"/>
      <c r="DP298" s="54"/>
      <c r="DQ298" s="54"/>
      <c r="DR298" s="54"/>
      <c r="DS298" s="54"/>
      <c r="DT298" s="54"/>
      <c r="DU298" s="54"/>
      <c r="DV298" s="54"/>
      <c r="DW298" s="54"/>
      <c r="DX298" s="54"/>
      <c r="DY298" s="54"/>
      <c r="DZ298" s="54"/>
      <c r="EA298" s="54"/>
      <c r="EB298" s="54"/>
      <c r="EC298" s="54"/>
      <c r="ED298" s="54"/>
      <c r="EE298" s="54"/>
      <c r="EF298" s="54"/>
      <c r="EG298" s="54"/>
      <c r="EH298" s="54"/>
      <c r="EI298" s="54"/>
      <c r="EJ298" s="54"/>
      <c r="EK298" s="54"/>
      <c r="EL298" s="54"/>
      <c r="EM298" s="54"/>
      <c r="EN298" s="54"/>
      <c r="EO298" s="54"/>
      <c r="EP298" s="54"/>
      <c r="EQ298" s="54"/>
      <c r="ER298" s="54"/>
      <c r="ES298" s="54"/>
      <c r="ET298" s="54"/>
      <c r="EU298" s="54"/>
      <c r="EV298" s="54"/>
      <c r="EW298" s="54"/>
      <c r="EX298" s="54"/>
      <c r="EY298" s="54"/>
      <c r="EZ298" s="54"/>
      <c r="FA298" s="54"/>
      <c r="FB298" s="54"/>
      <c r="FC298" s="54"/>
      <c r="FD298" s="54"/>
      <c r="FE298" s="54"/>
      <c r="FF298" s="54"/>
      <c r="FG298" s="54"/>
      <c r="FH298" s="54"/>
      <c r="FI298" s="54"/>
      <c r="FJ298" s="54"/>
      <c r="FK298" s="54"/>
      <c r="FL298" s="54"/>
      <c r="FM298" s="54"/>
      <c r="FN298" s="54"/>
      <c r="FO298" s="54"/>
      <c r="FP298" s="54"/>
      <c r="FQ298" s="54"/>
      <c r="FR298" s="54"/>
      <c r="FS298" s="54"/>
      <c r="FT298" s="54"/>
      <c r="FU298" s="54"/>
      <c r="FV298" s="54"/>
      <c r="FW298" s="54"/>
      <c r="FX298" s="54"/>
      <c r="FY298" s="54"/>
      <c r="FZ298" s="54"/>
      <c r="GA298" s="54"/>
      <c r="GB298" s="54"/>
      <c r="GC298" s="54"/>
      <c r="GD298" s="54"/>
      <c r="GE298" s="54"/>
      <c r="GF298" s="54"/>
      <c r="GG298" s="54"/>
      <c r="GH298" s="54"/>
    </row>
    <row r="299" spans="1:190" ht="24">
      <c r="A299" s="359" t="s">
        <v>1969</v>
      </c>
      <c r="B299" s="360" t="s">
        <v>2219</v>
      </c>
      <c r="C299" s="361" t="s">
        <v>379</v>
      </c>
      <c r="D299" s="362"/>
      <c r="E299" s="369">
        <f t="shared" si="8"/>
        <v>0</v>
      </c>
      <c r="F299" s="369">
        <f>+VLOOKUP(B299,'[1]Alimentazione CE Ricavi'!$H$1:$M$270,6,FALSE)</f>
        <v>0</v>
      </c>
      <c r="G299" s="369"/>
      <c r="H299" s="369">
        <f t="shared" si="9"/>
        <v>0</v>
      </c>
      <c r="I299" s="369">
        <v>0</v>
      </c>
      <c r="J299" s="369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F299" s="54"/>
      <c r="BG299" s="54"/>
      <c r="BH299" s="54"/>
      <c r="BI299" s="54"/>
      <c r="BJ299" s="54"/>
      <c r="BK299" s="54"/>
      <c r="BL299" s="54"/>
      <c r="BM299" s="54"/>
      <c r="BN299" s="54"/>
      <c r="BO299" s="54"/>
      <c r="BP299" s="54"/>
      <c r="BQ299" s="54"/>
      <c r="BR299" s="54"/>
      <c r="BS299" s="54"/>
      <c r="BT299" s="54"/>
      <c r="BU299" s="54"/>
      <c r="BV299" s="54"/>
      <c r="BW299" s="54"/>
      <c r="BX299" s="54"/>
      <c r="BY299" s="54"/>
      <c r="BZ299" s="54"/>
      <c r="CA299" s="54"/>
      <c r="CB299" s="54"/>
      <c r="CC299" s="54"/>
      <c r="CD299" s="54"/>
      <c r="CE299" s="54"/>
      <c r="CF299" s="54"/>
      <c r="CG299" s="54"/>
      <c r="CH299" s="54"/>
      <c r="CI299" s="54"/>
      <c r="CJ299" s="54"/>
      <c r="CK299" s="54"/>
      <c r="CL299" s="54"/>
      <c r="CM299" s="54"/>
      <c r="CN299" s="54"/>
      <c r="CO299" s="54"/>
      <c r="CP299" s="54"/>
      <c r="CQ299" s="54"/>
      <c r="CR299" s="54"/>
      <c r="CS299" s="54"/>
      <c r="CT299" s="54"/>
      <c r="CU299" s="54"/>
      <c r="CV299" s="54"/>
      <c r="CW299" s="54"/>
      <c r="CX299" s="54"/>
      <c r="CY299" s="54"/>
      <c r="CZ299" s="54"/>
      <c r="DA299" s="54"/>
      <c r="DB299" s="54"/>
      <c r="DC299" s="54"/>
      <c r="DD299" s="54"/>
      <c r="DE299" s="54"/>
      <c r="DF299" s="54"/>
      <c r="DG299" s="54"/>
      <c r="DH299" s="54"/>
      <c r="DI299" s="54"/>
      <c r="DJ299" s="54"/>
      <c r="DK299" s="54"/>
      <c r="DL299" s="54"/>
      <c r="DM299" s="54"/>
      <c r="DN299" s="54"/>
      <c r="DO299" s="54"/>
      <c r="DP299" s="54"/>
      <c r="DQ299" s="54"/>
      <c r="DR299" s="54"/>
      <c r="DS299" s="54"/>
      <c r="DT299" s="54"/>
      <c r="DU299" s="54"/>
      <c r="DV299" s="54"/>
      <c r="DW299" s="54"/>
      <c r="DX299" s="54"/>
      <c r="DY299" s="54"/>
      <c r="DZ299" s="54"/>
      <c r="EA299" s="54"/>
      <c r="EB299" s="54"/>
      <c r="EC299" s="54"/>
      <c r="ED299" s="54"/>
      <c r="EE299" s="54"/>
      <c r="EF299" s="54"/>
      <c r="EG299" s="54"/>
      <c r="EH299" s="54"/>
      <c r="EI299" s="54"/>
      <c r="EJ299" s="54"/>
      <c r="EK299" s="54"/>
      <c r="EL299" s="54"/>
      <c r="EM299" s="54"/>
      <c r="EN299" s="54"/>
      <c r="EO299" s="54"/>
      <c r="EP299" s="54"/>
      <c r="EQ299" s="54"/>
      <c r="ER299" s="54"/>
      <c r="ES299" s="54"/>
      <c r="ET299" s="54"/>
      <c r="EU299" s="54"/>
      <c r="EV299" s="54"/>
      <c r="EW299" s="54"/>
      <c r="EX299" s="54"/>
      <c r="EY299" s="54"/>
      <c r="EZ299" s="54"/>
      <c r="FA299" s="54"/>
      <c r="FB299" s="54"/>
      <c r="FC299" s="54"/>
      <c r="FD299" s="54"/>
      <c r="FE299" s="54"/>
      <c r="FF299" s="54"/>
      <c r="FG299" s="54"/>
      <c r="FH299" s="54"/>
      <c r="FI299" s="54"/>
      <c r="FJ299" s="54"/>
      <c r="FK299" s="54"/>
      <c r="FL299" s="54"/>
      <c r="FM299" s="54"/>
      <c r="FN299" s="54"/>
      <c r="FO299" s="54"/>
      <c r="FP299" s="54"/>
      <c r="FQ299" s="54"/>
      <c r="FR299" s="54"/>
      <c r="FS299" s="54"/>
      <c r="FT299" s="54"/>
      <c r="FU299" s="54"/>
      <c r="FV299" s="54"/>
      <c r="FW299" s="54"/>
      <c r="FX299" s="54"/>
      <c r="FY299" s="54"/>
      <c r="FZ299" s="54"/>
      <c r="GA299" s="54"/>
      <c r="GB299" s="54"/>
      <c r="GC299" s="54"/>
      <c r="GD299" s="54"/>
      <c r="GE299" s="54"/>
      <c r="GF299" s="54"/>
      <c r="GG299" s="54"/>
      <c r="GH299" s="54"/>
    </row>
    <row r="300" spans="1:190" ht="25.5">
      <c r="A300" s="356" t="s">
        <v>1967</v>
      </c>
      <c r="B300" s="357" t="s">
        <v>382</v>
      </c>
      <c r="C300" s="356" t="s">
        <v>1365</v>
      </c>
      <c r="D300" s="358"/>
      <c r="E300" s="368"/>
      <c r="F300" s="368"/>
      <c r="G300" s="368"/>
      <c r="H300" s="368"/>
      <c r="I300" s="368"/>
      <c r="J300" s="368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F300" s="54"/>
      <c r="BG300" s="54"/>
      <c r="BH300" s="54"/>
      <c r="BI300" s="54"/>
      <c r="BJ300" s="54"/>
      <c r="BK300" s="54"/>
      <c r="BL300" s="54"/>
      <c r="BM300" s="54"/>
      <c r="BN300" s="54"/>
      <c r="BO300" s="54"/>
      <c r="BP300" s="54"/>
      <c r="BQ300" s="54"/>
      <c r="BR300" s="54"/>
      <c r="BS300" s="54"/>
      <c r="BT300" s="54"/>
      <c r="BU300" s="54"/>
      <c r="BV300" s="54"/>
      <c r="BW300" s="54"/>
      <c r="BX300" s="54"/>
      <c r="BY300" s="54"/>
      <c r="BZ300" s="54"/>
      <c r="CA300" s="54"/>
      <c r="CB300" s="54"/>
      <c r="CC300" s="54"/>
      <c r="CD300" s="54"/>
      <c r="CE300" s="54"/>
      <c r="CF300" s="54"/>
      <c r="CG300" s="54"/>
      <c r="CH300" s="54"/>
      <c r="CI300" s="54"/>
      <c r="CJ300" s="54"/>
      <c r="CK300" s="54"/>
      <c r="CL300" s="54"/>
      <c r="CM300" s="54"/>
      <c r="CN300" s="54"/>
      <c r="CO300" s="54"/>
      <c r="CP300" s="54"/>
      <c r="CQ300" s="54"/>
      <c r="CR300" s="54"/>
      <c r="CS300" s="54"/>
      <c r="CT300" s="54"/>
      <c r="CU300" s="54"/>
      <c r="CV300" s="54"/>
      <c r="CW300" s="54"/>
      <c r="CX300" s="54"/>
      <c r="CY300" s="54"/>
      <c r="CZ300" s="54"/>
      <c r="DA300" s="54"/>
      <c r="DB300" s="54"/>
      <c r="DC300" s="54"/>
      <c r="DD300" s="54"/>
      <c r="DE300" s="54"/>
      <c r="DF300" s="54"/>
      <c r="DG300" s="54"/>
      <c r="DH300" s="54"/>
      <c r="DI300" s="54"/>
      <c r="DJ300" s="54"/>
      <c r="DK300" s="54"/>
      <c r="DL300" s="54"/>
      <c r="DM300" s="54"/>
      <c r="DN300" s="54"/>
      <c r="DO300" s="54"/>
      <c r="DP300" s="54"/>
      <c r="DQ300" s="54"/>
      <c r="DR300" s="54"/>
      <c r="DS300" s="54"/>
      <c r="DT300" s="54"/>
      <c r="DU300" s="54"/>
      <c r="DV300" s="54"/>
      <c r="DW300" s="54"/>
      <c r="DX300" s="54"/>
      <c r="DY300" s="54"/>
      <c r="DZ300" s="54"/>
      <c r="EA300" s="54"/>
      <c r="EB300" s="54"/>
      <c r="EC300" s="54"/>
      <c r="ED300" s="54"/>
      <c r="EE300" s="54"/>
      <c r="EF300" s="54"/>
      <c r="EG300" s="54"/>
      <c r="EH300" s="54"/>
      <c r="EI300" s="54"/>
      <c r="EJ300" s="54"/>
      <c r="EK300" s="54"/>
      <c r="EL300" s="54"/>
      <c r="EM300" s="54"/>
      <c r="EN300" s="54"/>
      <c r="EO300" s="54"/>
      <c r="EP300" s="54"/>
      <c r="EQ300" s="54"/>
      <c r="ER300" s="54"/>
      <c r="ES300" s="54"/>
      <c r="ET300" s="54"/>
      <c r="EU300" s="54"/>
      <c r="EV300" s="54"/>
      <c r="EW300" s="54"/>
      <c r="EX300" s="54"/>
      <c r="EY300" s="54"/>
      <c r="EZ300" s="54"/>
      <c r="FA300" s="54"/>
      <c r="FB300" s="54"/>
      <c r="FC300" s="54"/>
      <c r="FD300" s="54"/>
      <c r="FE300" s="54"/>
      <c r="FF300" s="54"/>
      <c r="FG300" s="54"/>
      <c r="FH300" s="54"/>
      <c r="FI300" s="54"/>
      <c r="FJ300" s="54"/>
      <c r="FK300" s="54"/>
      <c r="FL300" s="54"/>
      <c r="FM300" s="54"/>
      <c r="FN300" s="54"/>
      <c r="FO300" s="54"/>
      <c r="FP300" s="54"/>
      <c r="FQ300" s="54"/>
      <c r="FR300" s="54"/>
      <c r="FS300" s="54"/>
      <c r="FT300" s="54"/>
      <c r="FU300" s="54"/>
      <c r="FV300" s="54"/>
      <c r="FW300" s="54"/>
      <c r="FX300" s="54"/>
      <c r="FY300" s="54"/>
      <c r="FZ300" s="54"/>
      <c r="GA300" s="54"/>
      <c r="GB300" s="54"/>
      <c r="GC300" s="54"/>
      <c r="GD300" s="54"/>
      <c r="GE300" s="54"/>
      <c r="GF300" s="54"/>
      <c r="GG300" s="54"/>
      <c r="GH300" s="54"/>
    </row>
    <row r="301" spans="1:190" ht="24">
      <c r="A301" s="359" t="s">
        <v>1969</v>
      </c>
      <c r="B301" s="360" t="s">
        <v>2220</v>
      </c>
      <c r="C301" s="361" t="s">
        <v>381</v>
      </c>
      <c r="D301" s="362"/>
      <c r="E301" s="369">
        <f t="shared" si="8"/>
        <v>0</v>
      </c>
      <c r="F301" s="369">
        <f>+VLOOKUP(B301,'[1]Alimentazione CE Ricavi'!$H$1:$M$270,6,FALSE)</f>
        <v>0</v>
      </c>
      <c r="G301" s="369"/>
      <c r="H301" s="369">
        <f t="shared" si="9"/>
        <v>0</v>
      </c>
      <c r="I301" s="369">
        <v>0</v>
      </c>
      <c r="J301" s="369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F301" s="54"/>
      <c r="BG301" s="54"/>
      <c r="BH301" s="54"/>
      <c r="BI301" s="54"/>
      <c r="BJ301" s="54"/>
      <c r="BK301" s="54"/>
      <c r="BL301" s="54"/>
      <c r="BM301" s="54"/>
      <c r="BN301" s="54"/>
      <c r="BO301" s="54"/>
      <c r="BP301" s="54"/>
      <c r="BQ301" s="54"/>
      <c r="BR301" s="54"/>
      <c r="BS301" s="54"/>
      <c r="BT301" s="54"/>
      <c r="BU301" s="54"/>
      <c r="BV301" s="54"/>
      <c r="BW301" s="54"/>
      <c r="BX301" s="54"/>
      <c r="BY301" s="54"/>
      <c r="BZ301" s="54"/>
      <c r="CA301" s="54"/>
      <c r="CB301" s="54"/>
      <c r="CC301" s="54"/>
      <c r="CD301" s="54"/>
      <c r="CE301" s="54"/>
      <c r="CF301" s="54"/>
      <c r="CG301" s="54"/>
      <c r="CH301" s="54"/>
      <c r="CI301" s="54"/>
      <c r="CJ301" s="54"/>
      <c r="CK301" s="54"/>
      <c r="CL301" s="54"/>
      <c r="CM301" s="54"/>
      <c r="CN301" s="54"/>
      <c r="CO301" s="54"/>
      <c r="CP301" s="54"/>
      <c r="CQ301" s="54"/>
      <c r="CR301" s="54"/>
      <c r="CS301" s="54"/>
      <c r="CT301" s="54"/>
      <c r="CU301" s="54"/>
      <c r="CV301" s="54"/>
      <c r="CW301" s="54"/>
      <c r="CX301" s="54"/>
      <c r="CY301" s="54"/>
      <c r="CZ301" s="54"/>
      <c r="DA301" s="54"/>
      <c r="DB301" s="54"/>
      <c r="DC301" s="54"/>
      <c r="DD301" s="54"/>
      <c r="DE301" s="54"/>
      <c r="DF301" s="54"/>
      <c r="DG301" s="54"/>
      <c r="DH301" s="54"/>
      <c r="DI301" s="54"/>
      <c r="DJ301" s="54"/>
      <c r="DK301" s="54"/>
      <c r="DL301" s="54"/>
      <c r="DM301" s="54"/>
      <c r="DN301" s="54"/>
      <c r="DO301" s="54"/>
      <c r="DP301" s="54"/>
      <c r="DQ301" s="54"/>
      <c r="DR301" s="54"/>
      <c r="DS301" s="54"/>
      <c r="DT301" s="54"/>
      <c r="DU301" s="54"/>
      <c r="DV301" s="54"/>
      <c r="DW301" s="54"/>
      <c r="DX301" s="54"/>
      <c r="DY301" s="54"/>
      <c r="DZ301" s="54"/>
      <c r="EA301" s="54"/>
      <c r="EB301" s="54"/>
      <c r="EC301" s="54"/>
      <c r="ED301" s="54"/>
      <c r="EE301" s="54"/>
      <c r="EF301" s="54"/>
      <c r="EG301" s="54"/>
      <c r="EH301" s="54"/>
      <c r="EI301" s="54"/>
      <c r="EJ301" s="54"/>
      <c r="EK301" s="54"/>
      <c r="EL301" s="54"/>
      <c r="EM301" s="54"/>
      <c r="EN301" s="54"/>
      <c r="EO301" s="54"/>
      <c r="EP301" s="54"/>
      <c r="EQ301" s="54"/>
      <c r="ER301" s="54"/>
      <c r="ES301" s="54"/>
      <c r="ET301" s="54"/>
      <c r="EU301" s="54"/>
      <c r="EV301" s="54"/>
      <c r="EW301" s="54"/>
      <c r="EX301" s="54"/>
      <c r="EY301" s="54"/>
      <c r="EZ301" s="54"/>
      <c r="FA301" s="54"/>
      <c r="FB301" s="54"/>
      <c r="FC301" s="54"/>
      <c r="FD301" s="54"/>
      <c r="FE301" s="54"/>
      <c r="FF301" s="54"/>
      <c r="FG301" s="54"/>
      <c r="FH301" s="54"/>
      <c r="FI301" s="54"/>
      <c r="FJ301" s="54"/>
      <c r="FK301" s="54"/>
      <c r="FL301" s="54"/>
      <c r="FM301" s="54"/>
      <c r="FN301" s="54"/>
      <c r="FO301" s="54"/>
      <c r="FP301" s="54"/>
      <c r="FQ301" s="54"/>
      <c r="FR301" s="54"/>
      <c r="FS301" s="54"/>
      <c r="FT301" s="54"/>
      <c r="FU301" s="54"/>
      <c r="FV301" s="54"/>
      <c r="FW301" s="54"/>
      <c r="FX301" s="54"/>
      <c r="FY301" s="54"/>
      <c r="FZ301" s="54"/>
      <c r="GA301" s="54"/>
      <c r="GB301" s="54"/>
      <c r="GC301" s="54"/>
      <c r="GD301" s="54"/>
      <c r="GE301" s="54"/>
      <c r="GF301" s="54"/>
      <c r="GG301" s="54"/>
      <c r="GH301" s="54"/>
    </row>
    <row r="302" spans="1:190">
      <c r="A302" s="356" t="s">
        <v>1965</v>
      </c>
      <c r="B302" s="357" t="s">
        <v>383</v>
      </c>
      <c r="C302" s="356" t="s">
        <v>2221</v>
      </c>
      <c r="D302" s="358"/>
      <c r="E302" s="368"/>
      <c r="F302" s="368"/>
      <c r="G302" s="368"/>
      <c r="H302" s="368"/>
      <c r="I302" s="368"/>
      <c r="J302" s="368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F302" s="54"/>
      <c r="BG302" s="54"/>
      <c r="BH302" s="54"/>
      <c r="BI302" s="54"/>
      <c r="BJ302" s="54"/>
      <c r="BK302" s="54"/>
      <c r="BL302" s="54"/>
      <c r="BM302" s="54"/>
      <c r="BN302" s="54"/>
      <c r="BO302" s="54"/>
      <c r="BP302" s="54"/>
      <c r="BQ302" s="54"/>
      <c r="BR302" s="54"/>
      <c r="BS302" s="54"/>
      <c r="BT302" s="54"/>
      <c r="BU302" s="54"/>
      <c r="BV302" s="54"/>
      <c r="BW302" s="54"/>
      <c r="BX302" s="54"/>
      <c r="BY302" s="54"/>
      <c r="BZ302" s="54"/>
      <c r="CA302" s="54"/>
      <c r="CB302" s="54"/>
      <c r="CC302" s="54"/>
      <c r="CD302" s="54"/>
      <c r="CE302" s="54"/>
      <c r="CF302" s="54"/>
      <c r="CG302" s="54"/>
      <c r="CH302" s="54"/>
      <c r="CI302" s="54"/>
      <c r="CJ302" s="54"/>
      <c r="CK302" s="54"/>
      <c r="CL302" s="54"/>
      <c r="CM302" s="54"/>
      <c r="CN302" s="54"/>
      <c r="CO302" s="54"/>
      <c r="CP302" s="54"/>
      <c r="CQ302" s="54"/>
      <c r="CR302" s="54"/>
      <c r="CS302" s="54"/>
      <c r="CT302" s="54"/>
      <c r="CU302" s="54"/>
      <c r="CV302" s="54"/>
      <c r="CW302" s="54"/>
      <c r="CX302" s="54"/>
      <c r="CY302" s="54"/>
      <c r="CZ302" s="54"/>
      <c r="DA302" s="54"/>
      <c r="DB302" s="54"/>
      <c r="DC302" s="54"/>
      <c r="DD302" s="54"/>
      <c r="DE302" s="54"/>
      <c r="DF302" s="54"/>
      <c r="DG302" s="54"/>
      <c r="DH302" s="54"/>
      <c r="DI302" s="54"/>
      <c r="DJ302" s="54"/>
      <c r="DK302" s="54"/>
      <c r="DL302" s="54"/>
      <c r="DM302" s="54"/>
      <c r="DN302" s="54"/>
      <c r="DO302" s="54"/>
      <c r="DP302" s="54"/>
      <c r="DQ302" s="54"/>
      <c r="DR302" s="54"/>
      <c r="DS302" s="54"/>
      <c r="DT302" s="54"/>
      <c r="DU302" s="54"/>
      <c r="DV302" s="54"/>
      <c r="DW302" s="54"/>
      <c r="DX302" s="54"/>
      <c r="DY302" s="54"/>
      <c r="DZ302" s="54"/>
      <c r="EA302" s="54"/>
      <c r="EB302" s="54"/>
      <c r="EC302" s="54"/>
      <c r="ED302" s="54"/>
      <c r="EE302" s="54"/>
      <c r="EF302" s="54"/>
      <c r="EG302" s="54"/>
      <c r="EH302" s="54"/>
      <c r="EI302" s="54"/>
      <c r="EJ302" s="54"/>
      <c r="EK302" s="54"/>
      <c r="EL302" s="54"/>
      <c r="EM302" s="54"/>
      <c r="EN302" s="54"/>
      <c r="EO302" s="54"/>
      <c r="EP302" s="54"/>
      <c r="EQ302" s="54"/>
      <c r="ER302" s="54"/>
      <c r="ES302" s="54"/>
      <c r="ET302" s="54"/>
      <c r="EU302" s="54"/>
      <c r="EV302" s="54"/>
      <c r="EW302" s="54"/>
      <c r="EX302" s="54"/>
      <c r="EY302" s="54"/>
      <c r="EZ302" s="54"/>
      <c r="FA302" s="54"/>
      <c r="FB302" s="54"/>
      <c r="FC302" s="54"/>
      <c r="FD302" s="54"/>
      <c r="FE302" s="54"/>
      <c r="FF302" s="54"/>
      <c r="FG302" s="54"/>
      <c r="FH302" s="54"/>
      <c r="FI302" s="54"/>
      <c r="FJ302" s="54"/>
      <c r="FK302" s="54"/>
      <c r="FL302" s="54"/>
      <c r="FM302" s="54"/>
      <c r="FN302" s="54"/>
      <c r="FO302" s="54"/>
      <c r="FP302" s="54"/>
      <c r="FQ302" s="54"/>
      <c r="FR302" s="54"/>
      <c r="FS302" s="54"/>
      <c r="FT302" s="54"/>
      <c r="FU302" s="54"/>
      <c r="FV302" s="54"/>
      <c r="FW302" s="54"/>
      <c r="FX302" s="54"/>
      <c r="FY302" s="54"/>
      <c r="FZ302" s="54"/>
      <c r="GA302" s="54"/>
      <c r="GB302" s="54"/>
      <c r="GC302" s="54"/>
      <c r="GD302" s="54"/>
      <c r="GE302" s="54"/>
      <c r="GF302" s="54"/>
      <c r="GG302" s="54"/>
      <c r="GH302" s="54"/>
    </row>
    <row r="303" spans="1:190">
      <c r="A303" s="359" t="s">
        <v>1967</v>
      </c>
      <c r="B303" s="360" t="s">
        <v>2222</v>
      </c>
      <c r="C303" s="361" t="s">
        <v>30</v>
      </c>
      <c r="D303" s="362"/>
      <c r="E303" s="369">
        <f t="shared" si="8"/>
        <v>0</v>
      </c>
      <c r="F303" s="369">
        <f>+VLOOKUP(B303,'[1]Alimentazione CE Ricavi'!$H$1:$M$270,6,FALSE)</f>
        <v>0</v>
      </c>
      <c r="G303" s="369"/>
      <c r="H303" s="369">
        <f t="shared" si="9"/>
        <v>0</v>
      </c>
      <c r="I303" s="369">
        <v>0</v>
      </c>
      <c r="J303" s="369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F303" s="54"/>
      <c r="BG303" s="54"/>
      <c r="BH303" s="54"/>
      <c r="BI303" s="54"/>
      <c r="BJ303" s="54"/>
      <c r="BK303" s="54"/>
      <c r="BL303" s="54"/>
      <c r="BM303" s="54"/>
      <c r="BN303" s="54"/>
      <c r="BO303" s="54"/>
      <c r="BP303" s="54"/>
      <c r="BQ303" s="54"/>
      <c r="BR303" s="54"/>
      <c r="BS303" s="54"/>
      <c r="BT303" s="54"/>
      <c r="BU303" s="54"/>
      <c r="BV303" s="54"/>
      <c r="BW303" s="54"/>
      <c r="BX303" s="54"/>
      <c r="BY303" s="54"/>
      <c r="BZ303" s="54"/>
      <c r="CA303" s="54"/>
      <c r="CB303" s="54"/>
      <c r="CC303" s="54"/>
      <c r="CD303" s="54"/>
      <c r="CE303" s="54"/>
      <c r="CF303" s="54"/>
      <c r="CG303" s="54"/>
      <c r="CH303" s="54"/>
      <c r="CI303" s="54"/>
      <c r="CJ303" s="54"/>
      <c r="CK303" s="54"/>
      <c r="CL303" s="54"/>
      <c r="CM303" s="54"/>
      <c r="CN303" s="54"/>
      <c r="CO303" s="54"/>
      <c r="CP303" s="54"/>
      <c r="CQ303" s="54"/>
      <c r="CR303" s="54"/>
      <c r="CS303" s="54"/>
      <c r="CT303" s="54"/>
      <c r="CU303" s="54"/>
      <c r="CV303" s="54"/>
      <c r="CW303" s="54"/>
      <c r="CX303" s="54"/>
      <c r="CY303" s="54"/>
      <c r="CZ303" s="54"/>
      <c r="DA303" s="54"/>
      <c r="DB303" s="54"/>
      <c r="DC303" s="54"/>
      <c r="DD303" s="54"/>
      <c r="DE303" s="54"/>
      <c r="DF303" s="54"/>
      <c r="DG303" s="54"/>
      <c r="DH303" s="54"/>
      <c r="DI303" s="54"/>
      <c r="DJ303" s="54"/>
      <c r="DK303" s="54"/>
      <c r="DL303" s="54"/>
      <c r="DM303" s="54"/>
      <c r="DN303" s="54"/>
      <c r="DO303" s="54"/>
      <c r="DP303" s="54"/>
      <c r="DQ303" s="54"/>
      <c r="DR303" s="54"/>
      <c r="DS303" s="54"/>
      <c r="DT303" s="54"/>
      <c r="DU303" s="54"/>
      <c r="DV303" s="54"/>
      <c r="DW303" s="54"/>
      <c r="DX303" s="54"/>
      <c r="DY303" s="54"/>
      <c r="DZ303" s="54"/>
      <c r="EA303" s="54"/>
      <c r="EB303" s="54"/>
      <c r="EC303" s="54"/>
      <c r="ED303" s="54"/>
      <c r="EE303" s="54"/>
      <c r="EF303" s="54"/>
      <c r="EG303" s="54"/>
      <c r="EH303" s="54"/>
      <c r="EI303" s="54"/>
      <c r="EJ303" s="54"/>
      <c r="EK303" s="54"/>
      <c r="EL303" s="54"/>
      <c r="EM303" s="54"/>
      <c r="EN303" s="54"/>
      <c r="EO303" s="54"/>
      <c r="EP303" s="54"/>
      <c r="EQ303" s="54"/>
      <c r="ER303" s="54"/>
      <c r="ES303" s="54"/>
      <c r="ET303" s="54"/>
      <c r="EU303" s="54"/>
      <c r="EV303" s="54"/>
      <c r="EW303" s="54"/>
      <c r="EX303" s="54"/>
      <c r="EY303" s="54"/>
      <c r="EZ303" s="54"/>
      <c r="FA303" s="54"/>
      <c r="FB303" s="54"/>
      <c r="FC303" s="54"/>
      <c r="FD303" s="54"/>
      <c r="FE303" s="54"/>
      <c r="FF303" s="54"/>
      <c r="FG303" s="54"/>
      <c r="FH303" s="54"/>
      <c r="FI303" s="54"/>
      <c r="FJ303" s="54"/>
      <c r="FK303" s="54"/>
      <c r="FL303" s="54"/>
      <c r="FM303" s="54"/>
      <c r="FN303" s="54"/>
      <c r="FO303" s="54"/>
      <c r="FP303" s="54"/>
      <c r="FQ303" s="54"/>
      <c r="FR303" s="54"/>
      <c r="FS303" s="54"/>
      <c r="FT303" s="54"/>
      <c r="FU303" s="54"/>
      <c r="FV303" s="54"/>
      <c r="FW303" s="54"/>
      <c r="FX303" s="54"/>
      <c r="FY303" s="54"/>
      <c r="FZ303" s="54"/>
      <c r="GA303" s="54"/>
      <c r="GB303" s="54"/>
      <c r="GC303" s="54"/>
      <c r="GD303" s="54"/>
      <c r="GE303" s="54"/>
      <c r="GF303" s="54"/>
      <c r="GG303" s="54"/>
      <c r="GH303" s="54"/>
    </row>
    <row r="304" spans="1:190">
      <c r="A304" s="356" t="s">
        <v>1965</v>
      </c>
      <c r="B304" s="357" t="s">
        <v>384</v>
      </c>
      <c r="C304" s="356" t="s">
        <v>1367</v>
      </c>
      <c r="D304" s="358"/>
      <c r="E304" s="368"/>
      <c r="F304" s="368"/>
      <c r="G304" s="368"/>
      <c r="H304" s="368"/>
      <c r="I304" s="368"/>
      <c r="J304" s="368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F304" s="54"/>
      <c r="BG304" s="54"/>
      <c r="BH304" s="54"/>
      <c r="BI304" s="54"/>
      <c r="BJ304" s="54"/>
      <c r="BK304" s="54"/>
      <c r="BL304" s="54"/>
      <c r="BM304" s="54"/>
      <c r="BN304" s="54"/>
      <c r="BO304" s="54"/>
      <c r="BP304" s="54"/>
      <c r="BQ304" s="54"/>
      <c r="BR304" s="54"/>
      <c r="BS304" s="54"/>
      <c r="BT304" s="54"/>
      <c r="BU304" s="54"/>
      <c r="BV304" s="54"/>
      <c r="BW304" s="54"/>
      <c r="BX304" s="54"/>
      <c r="BY304" s="54"/>
      <c r="BZ304" s="54"/>
      <c r="CA304" s="54"/>
      <c r="CB304" s="54"/>
      <c r="CC304" s="54"/>
      <c r="CD304" s="54"/>
      <c r="CE304" s="54"/>
      <c r="CF304" s="54"/>
      <c r="CG304" s="54"/>
      <c r="CH304" s="54"/>
      <c r="CI304" s="54"/>
      <c r="CJ304" s="54"/>
      <c r="CK304" s="54"/>
      <c r="CL304" s="54"/>
      <c r="CM304" s="54"/>
      <c r="CN304" s="54"/>
      <c r="CO304" s="54"/>
      <c r="CP304" s="54"/>
      <c r="CQ304" s="54"/>
      <c r="CR304" s="54"/>
      <c r="CS304" s="54"/>
      <c r="CT304" s="54"/>
      <c r="CU304" s="54"/>
      <c r="CV304" s="54"/>
      <c r="CW304" s="54"/>
      <c r="CX304" s="54"/>
      <c r="CY304" s="54"/>
      <c r="CZ304" s="54"/>
      <c r="DA304" s="54"/>
      <c r="DB304" s="54"/>
      <c r="DC304" s="54"/>
      <c r="DD304" s="54"/>
      <c r="DE304" s="54"/>
      <c r="DF304" s="54"/>
      <c r="DG304" s="54"/>
      <c r="DH304" s="54"/>
      <c r="DI304" s="54"/>
      <c r="DJ304" s="54"/>
      <c r="DK304" s="54"/>
      <c r="DL304" s="54"/>
      <c r="DM304" s="54"/>
      <c r="DN304" s="54"/>
      <c r="DO304" s="54"/>
      <c r="DP304" s="54"/>
      <c r="DQ304" s="54"/>
      <c r="DR304" s="54"/>
      <c r="DS304" s="54"/>
      <c r="DT304" s="54"/>
      <c r="DU304" s="54"/>
      <c r="DV304" s="54"/>
      <c r="DW304" s="54"/>
      <c r="DX304" s="54"/>
      <c r="DY304" s="54"/>
      <c r="DZ304" s="54"/>
      <c r="EA304" s="54"/>
      <c r="EB304" s="54"/>
      <c r="EC304" s="54"/>
      <c r="ED304" s="54"/>
      <c r="EE304" s="54"/>
      <c r="EF304" s="54"/>
      <c r="EG304" s="54"/>
      <c r="EH304" s="54"/>
      <c r="EI304" s="54"/>
      <c r="EJ304" s="54"/>
      <c r="EK304" s="54"/>
      <c r="EL304" s="54"/>
      <c r="EM304" s="54"/>
      <c r="EN304" s="54"/>
      <c r="EO304" s="54"/>
      <c r="EP304" s="54"/>
      <c r="EQ304" s="54"/>
      <c r="ER304" s="54"/>
      <c r="ES304" s="54"/>
      <c r="ET304" s="54"/>
      <c r="EU304" s="54"/>
      <c r="EV304" s="54"/>
      <c r="EW304" s="54"/>
      <c r="EX304" s="54"/>
      <c r="EY304" s="54"/>
      <c r="EZ304" s="54"/>
      <c r="FA304" s="54"/>
      <c r="FB304" s="54"/>
      <c r="FC304" s="54"/>
      <c r="FD304" s="54"/>
      <c r="FE304" s="54"/>
      <c r="FF304" s="54"/>
      <c r="FG304" s="54"/>
      <c r="FH304" s="54"/>
      <c r="FI304" s="54"/>
      <c r="FJ304" s="54"/>
      <c r="FK304" s="54"/>
      <c r="FL304" s="54"/>
      <c r="FM304" s="54"/>
      <c r="FN304" s="54"/>
      <c r="FO304" s="54"/>
      <c r="FP304" s="54"/>
      <c r="FQ304" s="54"/>
      <c r="FR304" s="54"/>
      <c r="FS304" s="54"/>
      <c r="FT304" s="54"/>
      <c r="FU304" s="54"/>
      <c r="FV304" s="54"/>
      <c r="FW304" s="54"/>
      <c r="FX304" s="54"/>
      <c r="FY304" s="54"/>
      <c r="FZ304" s="54"/>
      <c r="GA304" s="54"/>
      <c r="GB304" s="54"/>
      <c r="GC304" s="54"/>
      <c r="GD304" s="54"/>
      <c r="GE304" s="54"/>
      <c r="GF304" s="54"/>
      <c r="GG304" s="54"/>
      <c r="GH304" s="54"/>
    </row>
    <row r="305" spans="1:190">
      <c r="A305" s="356" t="s">
        <v>1967</v>
      </c>
      <c r="B305" s="357" t="s">
        <v>385</v>
      </c>
      <c r="C305" s="356" t="s">
        <v>1368</v>
      </c>
      <c r="D305" s="358"/>
      <c r="E305" s="368"/>
      <c r="F305" s="368"/>
      <c r="G305" s="368"/>
      <c r="H305" s="368"/>
      <c r="I305" s="368"/>
      <c r="J305" s="368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F305" s="54"/>
      <c r="BG305" s="54"/>
      <c r="BH305" s="54"/>
      <c r="BI305" s="54"/>
      <c r="BJ305" s="54"/>
      <c r="BK305" s="54"/>
      <c r="BL305" s="54"/>
      <c r="BM305" s="54"/>
      <c r="BN305" s="54"/>
      <c r="BO305" s="54"/>
      <c r="BP305" s="54"/>
      <c r="BQ305" s="54"/>
      <c r="BR305" s="54"/>
      <c r="BS305" s="54"/>
      <c r="BT305" s="54"/>
      <c r="BU305" s="54"/>
      <c r="BV305" s="54"/>
      <c r="BW305" s="54"/>
      <c r="BX305" s="54"/>
      <c r="BY305" s="54"/>
      <c r="BZ305" s="54"/>
      <c r="CA305" s="54"/>
      <c r="CB305" s="54"/>
      <c r="CC305" s="54"/>
      <c r="CD305" s="54"/>
      <c r="CE305" s="54"/>
      <c r="CF305" s="54"/>
      <c r="CG305" s="54"/>
      <c r="CH305" s="54"/>
      <c r="CI305" s="54"/>
      <c r="CJ305" s="54"/>
      <c r="CK305" s="54"/>
      <c r="CL305" s="54"/>
      <c r="CM305" s="54"/>
      <c r="CN305" s="54"/>
      <c r="CO305" s="54"/>
      <c r="CP305" s="54"/>
      <c r="CQ305" s="54"/>
      <c r="CR305" s="54"/>
      <c r="CS305" s="54"/>
      <c r="CT305" s="54"/>
      <c r="CU305" s="54"/>
      <c r="CV305" s="54"/>
      <c r="CW305" s="54"/>
      <c r="CX305" s="54"/>
      <c r="CY305" s="54"/>
      <c r="CZ305" s="54"/>
      <c r="DA305" s="54"/>
      <c r="DB305" s="54"/>
      <c r="DC305" s="54"/>
      <c r="DD305" s="54"/>
      <c r="DE305" s="54"/>
      <c r="DF305" s="54"/>
      <c r="DG305" s="54"/>
      <c r="DH305" s="54"/>
      <c r="DI305" s="54"/>
      <c r="DJ305" s="54"/>
      <c r="DK305" s="54"/>
      <c r="DL305" s="54"/>
      <c r="DM305" s="54"/>
      <c r="DN305" s="54"/>
      <c r="DO305" s="54"/>
      <c r="DP305" s="54"/>
      <c r="DQ305" s="54"/>
      <c r="DR305" s="54"/>
      <c r="DS305" s="54"/>
      <c r="DT305" s="54"/>
      <c r="DU305" s="54"/>
      <c r="DV305" s="54"/>
      <c r="DW305" s="54"/>
      <c r="DX305" s="54"/>
      <c r="DY305" s="54"/>
      <c r="DZ305" s="54"/>
      <c r="EA305" s="54"/>
      <c r="EB305" s="54"/>
      <c r="EC305" s="54"/>
      <c r="ED305" s="54"/>
      <c r="EE305" s="54"/>
      <c r="EF305" s="54"/>
      <c r="EG305" s="54"/>
      <c r="EH305" s="54"/>
      <c r="EI305" s="54"/>
      <c r="EJ305" s="54"/>
      <c r="EK305" s="54"/>
      <c r="EL305" s="54"/>
      <c r="EM305" s="54"/>
      <c r="EN305" s="54"/>
      <c r="EO305" s="54"/>
      <c r="EP305" s="54"/>
      <c r="EQ305" s="54"/>
      <c r="ER305" s="54"/>
      <c r="ES305" s="54"/>
      <c r="ET305" s="54"/>
      <c r="EU305" s="54"/>
      <c r="EV305" s="54"/>
      <c r="EW305" s="54"/>
      <c r="EX305" s="54"/>
      <c r="EY305" s="54"/>
      <c r="EZ305" s="54"/>
      <c r="FA305" s="54"/>
      <c r="FB305" s="54"/>
      <c r="FC305" s="54"/>
      <c r="FD305" s="54"/>
      <c r="FE305" s="54"/>
      <c r="FF305" s="54"/>
      <c r="FG305" s="54"/>
      <c r="FH305" s="54"/>
      <c r="FI305" s="54"/>
      <c r="FJ305" s="54"/>
      <c r="FK305" s="54"/>
      <c r="FL305" s="54"/>
      <c r="FM305" s="54"/>
      <c r="FN305" s="54"/>
      <c r="FO305" s="54"/>
      <c r="FP305" s="54"/>
      <c r="FQ305" s="54"/>
      <c r="FR305" s="54"/>
      <c r="FS305" s="54"/>
      <c r="FT305" s="54"/>
      <c r="FU305" s="54"/>
      <c r="FV305" s="54"/>
      <c r="FW305" s="54"/>
      <c r="FX305" s="54"/>
      <c r="FY305" s="54"/>
      <c r="FZ305" s="54"/>
      <c r="GA305" s="54"/>
      <c r="GB305" s="54"/>
      <c r="GC305" s="54"/>
      <c r="GD305" s="54"/>
      <c r="GE305" s="54"/>
      <c r="GF305" s="54"/>
      <c r="GG305" s="54"/>
      <c r="GH305" s="54"/>
    </row>
    <row r="306" spans="1:190">
      <c r="A306" s="359">
        <v>5</v>
      </c>
      <c r="B306" s="360" t="s">
        <v>2223</v>
      </c>
      <c r="C306" s="361" t="s">
        <v>386</v>
      </c>
      <c r="D306" s="362"/>
      <c r="E306" s="369">
        <f t="shared" si="8"/>
        <v>0</v>
      </c>
      <c r="F306" s="369">
        <f>+VLOOKUP(B306,'[1]Alimentazione CE Ricavi'!$H$1:$M$270,6,FALSE)</f>
        <v>0</v>
      </c>
      <c r="G306" s="369"/>
      <c r="H306" s="369">
        <f t="shared" si="9"/>
        <v>0</v>
      </c>
      <c r="I306" s="369">
        <v>0</v>
      </c>
      <c r="J306" s="369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F306" s="54"/>
      <c r="BG306" s="54"/>
      <c r="BH306" s="54"/>
      <c r="BI306" s="54"/>
      <c r="BJ306" s="54"/>
      <c r="BK306" s="54"/>
      <c r="BL306" s="54"/>
      <c r="BM306" s="54"/>
      <c r="BN306" s="54"/>
      <c r="BO306" s="54"/>
      <c r="BP306" s="54"/>
      <c r="BQ306" s="54"/>
      <c r="BR306" s="54"/>
      <c r="BS306" s="54"/>
      <c r="BT306" s="54"/>
      <c r="BU306" s="54"/>
      <c r="BV306" s="54"/>
      <c r="BW306" s="54"/>
      <c r="BX306" s="54"/>
      <c r="BY306" s="54"/>
      <c r="BZ306" s="54"/>
      <c r="CA306" s="54"/>
      <c r="CB306" s="54"/>
      <c r="CC306" s="54"/>
      <c r="CD306" s="54"/>
      <c r="CE306" s="54"/>
      <c r="CF306" s="54"/>
      <c r="CG306" s="54"/>
      <c r="CH306" s="54"/>
      <c r="CI306" s="54"/>
      <c r="CJ306" s="54"/>
      <c r="CK306" s="54"/>
      <c r="CL306" s="54"/>
      <c r="CM306" s="54"/>
      <c r="CN306" s="54"/>
      <c r="CO306" s="54"/>
      <c r="CP306" s="54"/>
      <c r="CQ306" s="54"/>
      <c r="CR306" s="54"/>
      <c r="CS306" s="54"/>
      <c r="CT306" s="54"/>
      <c r="CU306" s="54"/>
      <c r="CV306" s="54"/>
      <c r="CW306" s="54"/>
      <c r="CX306" s="54"/>
      <c r="CY306" s="54"/>
      <c r="CZ306" s="54"/>
      <c r="DA306" s="54"/>
      <c r="DB306" s="54"/>
      <c r="DC306" s="54"/>
      <c r="DD306" s="54"/>
      <c r="DE306" s="54"/>
      <c r="DF306" s="54"/>
      <c r="DG306" s="54"/>
      <c r="DH306" s="54"/>
      <c r="DI306" s="54"/>
      <c r="DJ306" s="54"/>
      <c r="DK306" s="54"/>
      <c r="DL306" s="54"/>
      <c r="DM306" s="54"/>
      <c r="DN306" s="54"/>
      <c r="DO306" s="54"/>
      <c r="DP306" s="54"/>
      <c r="DQ306" s="54"/>
      <c r="DR306" s="54"/>
      <c r="DS306" s="54"/>
      <c r="DT306" s="54"/>
      <c r="DU306" s="54"/>
      <c r="DV306" s="54"/>
      <c r="DW306" s="54"/>
      <c r="DX306" s="54"/>
      <c r="DY306" s="54"/>
      <c r="DZ306" s="54"/>
      <c r="EA306" s="54"/>
      <c r="EB306" s="54"/>
      <c r="EC306" s="54"/>
      <c r="ED306" s="54"/>
      <c r="EE306" s="54"/>
      <c r="EF306" s="54"/>
      <c r="EG306" s="54"/>
      <c r="EH306" s="54"/>
      <c r="EI306" s="54"/>
      <c r="EJ306" s="54"/>
      <c r="EK306" s="54"/>
      <c r="EL306" s="54"/>
      <c r="EM306" s="54"/>
      <c r="EN306" s="54"/>
      <c r="EO306" s="54"/>
      <c r="EP306" s="54"/>
      <c r="EQ306" s="54"/>
      <c r="ER306" s="54"/>
      <c r="ES306" s="54"/>
      <c r="ET306" s="54"/>
      <c r="EU306" s="54"/>
      <c r="EV306" s="54"/>
      <c r="EW306" s="54"/>
      <c r="EX306" s="54"/>
      <c r="EY306" s="54"/>
      <c r="EZ306" s="54"/>
      <c r="FA306" s="54"/>
      <c r="FB306" s="54"/>
      <c r="FC306" s="54"/>
      <c r="FD306" s="54"/>
      <c r="FE306" s="54"/>
      <c r="FF306" s="54"/>
      <c r="FG306" s="54"/>
      <c r="FH306" s="54"/>
      <c r="FI306" s="54"/>
      <c r="FJ306" s="54"/>
      <c r="FK306" s="54"/>
      <c r="FL306" s="54"/>
      <c r="FM306" s="54"/>
      <c r="FN306" s="54"/>
      <c r="FO306" s="54"/>
      <c r="FP306" s="54"/>
      <c r="FQ306" s="54"/>
      <c r="FR306" s="54"/>
      <c r="FS306" s="54"/>
      <c r="FT306" s="54"/>
      <c r="FU306" s="54"/>
      <c r="FV306" s="54"/>
      <c r="FW306" s="54"/>
      <c r="FX306" s="54"/>
      <c r="FY306" s="54"/>
      <c r="FZ306" s="54"/>
      <c r="GA306" s="54"/>
      <c r="GB306" s="54"/>
      <c r="GC306" s="54"/>
      <c r="GD306" s="54"/>
      <c r="GE306" s="54"/>
      <c r="GF306" s="54"/>
      <c r="GG306" s="54"/>
      <c r="GH306" s="54"/>
    </row>
    <row r="307" spans="1:190">
      <c r="A307" s="359">
        <v>5</v>
      </c>
      <c r="B307" s="360" t="s">
        <v>2224</v>
      </c>
      <c r="C307" s="361" t="s">
        <v>387</v>
      </c>
      <c r="D307" s="362"/>
      <c r="E307" s="369">
        <f t="shared" si="8"/>
        <v>0</v>
      </c>
      <c r="F307" s="369">
        <f>+VLOOKUP(B307,'[1]Alimentazione CE Ricavi'!$H$1:$M$270,6,FALSE)</f>
        <v>0</v>
      </c>
      <c r="G307" s="369"/>
      <c r="H307" s="369">
        <f t="shared" si="9"/>
        <v>0</v>
      </c>
      <c r="I307" s="369">
        <v>0</v>
      </c>
      <c r="J307" s="369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F307" s="54"/>
      <c r="BG307" s="54"/>
      <c r="BH307" s="54"/>
      <c r="BI307" s="54"/>
      <c r="BJ307" s="54"/>
      <c r="BK307" s="54"/>
      <c r="BL307" s="54"/>
      <c r="BM307" s="54"/>
      <c r="BN307" s="54"/>
      <c r="BO307" s="54"/>
      <c r="BP307" s="54"/>
      <c r="BQ307" s="54"/>
      <c r="BR307" s="54"/>
      <c r="BS307" s="54"/>
      <c r="BT307" s="54"/>
      <c r="BU307" s="54"/>
      <c r="BV307" s="54"/>
      <c r="BW307" s="54"/>
      <c r="BX307" s="54"/>
      <c r="BY307" s="54"/>
      <c r="BZ307" s="54"/>
      <c r="CA307" s="54"/>
      <c r="CB307" s="54"/>
      <c r="CC307" s="54"/>
      <c r="CD307" s="54"/>
      <c r="CE307" s="54"/>
      <c r="CF307" s="54"/>
      <c r="CG307" s="54"/>
      <c r="CH307" s="54"/>
      <c r="CI307" s="54"/>
      <c r="CJ307" s="54"/>
      <c r="CK307" s="54"/>
      <c r="CL307" s="54"/>
      <c r="CM307" s="54"/>
      <c r="CN307" s="54"/>
      <c r="CO307" s="54"/>
      <c r="CP307" s="54"/>
      <c r="CQ307" s="54"/>
      <c r="CR307" s="54"/>
      <c r="CS307" s="54"/>
      <c r="CT307" s="54"/>
      <c r="CU307" s="54"/>
      <c r="CV307" s="54"/>
      <c r="CW307" s="54"/>
      <c r="CX307" s="54"/>
      <c r="CY307" s="54"/>
      <c r="CZ307" s="54"/>
      <c r="DA307" s="54"/>
      <c r="DB307" s="54"/>
      <c r="DC307" s="54"/>
      <c r="DD307" s="54"/>
      <c r="DE307" s="54"/>
      <c r="DF307" s="54"/>
      <c r="DG307" s="54"/>
      <c r="DH307" s="54"/>
      <c r="DI307" s="54"/>
      <c r="DJ307" s="54"/>
      <c r="DK307" s="54"/>
      <c r="DL307" s="54"/>
      <c r="DM307" s="54"/>
      <c r="DN307" s="54"/>
      <c r="DO307" s="54"/>
      <c r="DP307" s="54"/>
      <c r="DQ307" s="54"/>
      <c r="DR307" s="54"/>
      <c r="DS307" s="54"/>
      <c r="DT307" s="54"/>
      <c r="DU307" s="54"/>
      <c r="DV307" s="54"/>
      <c r="DW307" s="54"/>
      <c r="DX307" s="54"/>
      <c r="DY307" s="54"/>
      <c r="DZ307" s="54"/>
      <c r="EA307" s="54"/>
      <c r="EB307" s="54"/>
      <c r="EC307" s="54"/>
      <c r="ED307" s="54"/>
      <c r="EE307" s="54"/>
      <c r="EF307" s="54"/>
      <c r="EG307" s="54"/>
      <c r="EH307" s="54"/>
      <c r="EI307" s="54"/>
      <c r="EJ307" s="54"/>
      <c r="EK307" s="54"/>
      <c r="EL307" s="54"/>
      <c r="EM307" s="54"/>
      <c r="EN307" s="54"/>
      <c r="EO307" s="54"/>
      <c r="EP307" s="54"/>
      <c r="EQ307" s="54"/>
      <c r="ER307" s="54"/>
      <c r="ES307" s="54"/>
      <c r="ET307" s="54"/>
      <c r="EU307" s="54"/>
      <c r="EV307" s="54"/>
      <c r="EW307" s="54"/>
      <c r="EX307" s="54"/>
      <c r="EY307" s="54"/>
      <c r="EZ307" s="54"/>
      <c r="FA307" s="54"/>
      <c r="FB307" s="54"/>
      <c r="FC307" s="54"/>
      <c r="FD307" s="54"/>
      <c r="FE307" s="54"/>
      <c r="FF307" s="54"/>
      <c r="FG307" s="54"/>
      <c r="FH307" s="54"/>
      <c r="FI307" s="54"/>
      <c r="FJ307" s="54"/>
      <c r="FK307" s="54"/>
      <c r="FL307" s="54"/>
      <c r="FM307" s="54"/>
      <c r="FN307" s="54"/>
      <c r="FO307" s="54"/>
      <c r="FP307" s="54"/>
      <c r="FQ307" s="54"/>
      <c r="FR307" s="54"/>
      <c r="FS307" s="54"/>
      <c r="FT307" s="54"/>
      <c r="FU307" s="54"/>
      <c r="FV307" s="54"/>
      <c r="FW307" s="54"/>
      <c r="FX307" s="54"/>
      <c r="FY307" s="54"/>
      <c r="FZ307" s="54"/>
      <c r="GA307" s="54"/>
      <c r="GB307" s="54"/>
      <c r="GC307" s="54"/>
      <c r="GD307" s="54"/>
      <c r="GE307" s="54"/>
      <c r="GF307" s="54"/>
      <c r="GG307" s="54"/>
      <c r="GH307" s="54"/>
    </row>
    <row r="308" spans="1:190">
      <c r="A308" s="359">
        <v>5</v>
      </c>
      <c r="B308" s="360" t="s">
        <v>2225</v>
      </c>
      <c r="C308" s="361" t="s">
        <v>388</v>
      </c>
      <c r="D308" s="362"/>
      <c r="E308" s="369">
        <f t="shared" si="8"/>
        <v>0</v>
      </c>
      <c r="F308" s="369">
        <f>+VLOOKUP(B308,'[1]Alimentazione CE Ricavi'!$H$1:$M$270,6,FALSE)</f>
        <v>0</v>
      </c>
      <c r="G308" s="369"/>
      <c r="H308" s="369">
        <f t="shared" si="9"/>
        <v>0</v>
      </c>
      <c r="I308" s="369">
        <v>0</v>
      </c>
      <c r="J308" s="369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F308" s="54"/>
      <c r="BG308" s="54"/>
      <c r="BH308" s="54"/>
      <c r="BI308" s="54"/>
      <c r="BJ308" s="54"/>
      <c r="BK308" s="54"/>
      <c r="BL308" s="54"/>
      <c r="BM308" s="54"/>
      <c r="BN308" s="54"/>
      <c r="BO308" s="54"/>
      <c r="BP308" s="54"/>
      <c r="BQ308" s="54"/>
      <c r="BR308" s="54"/>
      <c r="BS308" s="54"/>
      <c r="BT308" s="54"/>
      <c r="BU308" s="54"/>
      <c r="BV308" s="54"/>
      <c r="BW308" s="54"/>
      <c r="BX308" s="54"/>
      <c r="BY308" s="54"/>
      <c r="BZ308" s="54"/>
      <c r="CA308" s="54"/>
      <c r="CB308" s="54"/>
      <c r="CC308" s="54"/>
      <c r="CD308" s="54"/>
      <c r="CE308" s="54"/>
      <c r="CF308" s="54"/>
      <c r="CG308" s="54"/>
      <c r="CH308" s="54"/>
      <c r="CI308" s="54"/>
      <c r="CJ308" s="54"/>
      <c r="CK308" s="54"/>
      <c r="CL308" s="54"/>
      <c r="CM308" s="54"/>
      <c r="CN308" s="54"/>
      <c r="CO308" s="54"/>
      <c r="CP308" s="54"/>
      <c r="CQ308" s="54"/>
      <c r="CR308" s="54"/>
      <c r="CS308" s="54"/>
      <c r="CT308" s="54"/>
      <c r="CU308" s="54"/>
      <c r="CV308" s="54"/>
      <c r="CW308" s="54"/>
      <c r="CX308" s="54"/>
      <c r="CY308" s="54"/>
      <c r="CZ308" s="54"/>
      <c r="DA308" s="54"/>
      <c r="DB308" s="54"/>
      <c r="DC308" s="54"/>
      <c r="DD308" s="54"/>
      <c r="DE308" s="54"/>
      <c r="DF308" s="54"/>
      <c r="DG308" s="54"/>
      <c r="DH308" s="54"/>
      <c r="DI308" s="54"/>
      <c r="DJ308" s="54"/>
      <c r="DK308" s="54"/>
      <c r="DL308" s="54"/>
      <c r="DM308" s="54"/>
      <c r="DN308" s="54"/>
      <c r="DO308" s="54"/>
      <c r="DP308" s="54"/>
      <c r="DQ308" s="54"/>
      <c r="DR308" s="54"/>
      <c r="DS308" s="54"/>
      <c r="DT308" s="54"/>
      <c r="DU308" s="54"/>
      <c r="DV308" s="54"/>
      <c r="DW308" s="54"/>
      <c r="DX308" s="54"/>
      <c r="DY308" s="54"/>
      <c r="DZ308" s="54"/>
      <c r="EA308" s="54"/>
      <c r="EB308" s="54"/>
      <c r="EC308" s="54"/>
      <c r="ED308" s="54"/>
      <c r="EE308" s="54"/>
      <c r="EF308" s="54"/>
      <c r="EG308" s="54"/>
      <c r="EH308" s="54"/>
      <c r="EI308" s="54"/>
      <c r="EJ308" s="54"/>
      <c r="EK308" s="54"/>
      <c r="EL308" s="54"/>
      <c r="EM308" s="54"/>
      <c r="EN308" s="54"/>
      <c r="EO308" s="54"/>
      <c r="EP308" s="54"/>
      <c r="EQ308" s="54"/>
      <c r="ER308" s="54"/>
      <c r="ES308" s="54"/>
      <c r="ET308" s="54"/>
      <c r="EU308" s="54"/>
      <c r="EV308" s="54"/>
      <c r="EW308" s="54"/>
      <c r="EX308" s="54"/>
      <c r="EY308" s="54"/>
      <c r="EZ308" s="54"/>
      <c r="FA308" s="54"/>
      <c r="FB308" s="54"/>
      <c r="FC308" s="54"/>
      <c r="FD308" s="54"/>
      <c r="FE308" s="54"/>
      <c r="FF308" s="54"/>
      <c r="FG308" s="54"/>
      <c r="FH308" s="54"/>
      <c r="FI308" s="54"/>
      <c r="FJ308" s="54"/>
      <c r="FK308" s="54"/>
      <c r="FL308" s="54"/>
      <c r="FM308" s="54"/>
      <c r="FN308" s="54"/>
      <c r="FO308" s="54"/>
      <c r="FP308" s="54"/>
      <c r="FQ308" s="54"/>
      <c r="FR308" s="54"/>
      <c r="FS308" s="54"/>
      <c r="FT308" s="54"/>
      <c r="FU308" s="54"/>
      <c r="FV308" s="54"/>
      <c r="FW308" s="54"/>
      <c r="FX308" s="54"/>
      <c r="FY308" s="54"/>
      <c r="FZ308" s="54"/>
      <c r="GA308" s="54"/>
      <c r="GB308" s="54"/>
      <c r="GC308" s="54"/>
      <c r="GD308" s="54"/>
      <c r="GE308" s="54"/>
      <c r="GF308" s="54"/>
      <c r="GG308" s="54"/>
      <c r="GH308" s="54"/>
    </row>
    <row r="309" spans="1:190">
      <c r="A309" s="356" t="s">
        <v>1967</v>
      </c>
      <c r="B309" s="357" t="s">
        <v>389</v>
      </c>
      <c r="C309" s="356" t="s">
        <v>1369</v>
      </c>
      <c r="D309" s="358"/>
      <c r="E309" s="368"/>
      <c r="F309" s="368"/>
      <c r="G309" s="368"/>
      <c r="H309" s="368"/>
      <c r="I309" s="368"/>
      <c r="J309" s="368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F309" s="54"/>
      <c r="BG309" s="54"/>
      <c r="BH309" s="54"/>
      <c r="BI309" s="54"/>
      <c r="BJ309" s="54"/>
      <c r="BK309" s="54"/>
      <c r="BL309" s="54"/>
      <c r="BM309" s="54"/>
      <c r="BN309" s="54"/>
      <c r="BO309" s="54"/>
      <c r="BP309" s="54"/>
      <c r="BQ309" s="54"/>
      <c r="BR309" s="54"/>
      <c r="BS309" s="54"/>
      <c r="BT309" s="54"/>
      <c r="BU309" s="54"/>
      <c r="BV309" s="54"/>
      <c r="BW309" s="54"/>
      <c r="BX309" s="54"/>
      <c r="BY309" s="54"/>
      <c r="BZ309" s="54"/>
      <c r="CA309" s="54"/>
      <c r="CB309" s="54"/>
      <c r="CC309" s="54"/>
      <c r="CD309" s="54"/>
      <c r="CE309" s="54"/>
      <c r="CF309" s="54"/>
      <c r="CG309" s="54"/>
      <c r="CH309" s="54"/>
      <c r="CI309" s="54"/>
      <c r="CJ309" s="54"/>
      <c r="CK309" s="54"/>
      <c r="CL309" s="54"/>
      <c r="CM309" s="54"/>
      <c r="CN309" s="54"/>
      <c r="CO309" s="54"/>
      <c r="CP309" s="54"/>
      <c r="CQ309" s="54"/>
      <c r="CR309" s="54"/>
      <c r="CS309" s="54"/>
      <c r="CT309" s="54"/>
      <c r="CU309" s="54"/>
      <c r="CV309" s="54"/>
      <c r="CW309" s="54"/>
      <c r="CX309" s="54"/>
      <c r="CY309" s="54"/>
      <c r="CZ309" s="54"/>
      <c r="DA309" s="54"/>
      <c r="DB309" s="54"/>
      <c r="DC309" s="54"/>
      <c r="DD309" s="54"/>
      <c r="DE309" s="54"/>
      <c r="DF309" s="54"/>
      <c r="DG309" s="54"/>
      <c r="DH309" s="54"/>
      <c r="DI309" s="54"/>
      <c r="DJ309" s="54"/>
      <c r="DK309" s="54"/>
      <c r="DL309" s="54"/>
      <c r="DM309" s="54"/>
      <c r="DN309" s="54"/>
      <c r="DO309" s="54"/>
      <c r="DP309" s="54"/>
      <c r="DQ309" s="54"/>
      <c r="DR309" s="54"/>
      <c r="DS309" s="54"/>
      <c r="DT309" s="54"/>
      <c r="DU309" s="54"/>
      <c r="DV309" s="54"/>
      <c r="DW309" s="54"/>
      <c r="DX309" s="54"/>
      <c r="DY309" s="54"/>
      <c r="DZ309" s="54"/>
      <c r="EA309" s="54"/>
      <c r="EB309" s="54"/>
      <c r="EC309" s="54"/>
      <c r="ED309" s="54"/>
      <c r="EE309" s="54"/>
      <c r="EF309" s="54"/>
      <c r="EG309" s="54"/>
      <c r="EH309" s="54"/>
      <c r="EI309" s="54"/>
      <c r="EJ309" s="54"/>
      <c r="EK309" s="54"/>
      <c r="EL309" s="54"/>
      <c r="EM309" s="54"/>
      <c r="EN309" s="54"/>
      <c r="EO309" s="54"/>
      <c r="EP309" s="54"/>
      <c r="EQ309" s="54"/>
      <c r="ER309" s="54"/>
      <c r="ES309" s="54"/>
      <c r="ET309" s="54"/>
      <c r="EU309" s="54"/>
      <c r="EV309" s="54"/>
      <c r="EW309" s="54"/>
      <c r="EX309" s="54"/>
      <c r="EY309" s="54"/>
      <c r="EZ309" s="54"/>
      <c r="FA309" s="54"/>
      <c r="FB309" s="54"/>
      <c r="FC309" s="54"/>
      <c r="FD309" s="54"/>
      <c r="FE309" s="54"/>
      <c r="FF309" s="54"/>
      <c r="FG309" s="54"/>
      <c r="FH309" s="54"/>
      <c r="FI309" s="54"/>
      <c r="FJ309" s="54"/>
      <c r="FK309" s="54"/>
      <c r="FL309" s="54"/>
      <c r="FM309" s="54"/>
      <c r="FN309" s="54"/>
      <c r="FO309" s="54"/>
      <c r="FP309" s="54"/>
      <c r="FQ309" s="54"/>
      <c r="FR309" s="54"/>
      <c r="FS309" s="54"/>
      <c r="FT309" s="54"/>
      <c r="FU309" s="54"/>
      <c r="FV309" s="54"/>
      <c r="FW309" s="54"/>
      <c r="FX309" s="54"/>
      <c r="FY309" s="54"/>
      <c r="FZ309" s="54"/>
      <c r="GA309" s="54"/>
      <c r="GB309" s="54"/>
      <c r="GC309" s="54"/>
      <c r="GD309" s="54"/>
      <c r="GE309" s="54"/>
      <c r="GF309" s="54"/>
      <c r="GG309" s="54"/>
      <c r="GH309" s="54"/>
    </row>
    <row r="310" spans="1:190">
      <c r="A310" s="359">
        <v>5</v>
      </c>
      <c r="B310" s="360" t="s">
        <v>2226</v>
      </c>
      <c r="C310" s="361" t="s">
        <v>390</v>
      </c>
      <c r="D310" s="362"/>
      <c r="E310" s="369">
        <f t="shared" si="8"/>
        <v>0</v>
      </c>
      <c r="F310" s="369">
        <f>+VLOOKUP(B310,'[1]Alimentazione CE Ricavi'!$H$1:$M$270,6,FALSE)</f>
        <v>0</v>
      </c>
      <c r="G310" s="369"/>
      <c r="H310" s="369">
        <f t="shared" si="9"/>
        <v>0</v>
      </c>
      <c r="I310" s="369">
        <v>0</v>
      </c>
      <c r="J310" s="369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F310" s="54"/>
      <c r="BG310" s="54"/>
      <c r="BH310" s="54"/>
      <c r="BI310" s="54"/>
      <c r="BJ310" s="54"/>
      <c r="BK310" s="54"/>
      <c r="BL310" s="54"/>
      <c r="BM310" s="54"/>
      <c r="BN310" s="54"/>
      <c r="BO310" s="54"/>
      <c r="BP310" s="54"/>
      <c r="BQ310" s="54"/>
      <c r="BR310" s="54"/>
      <c r="BS310" s="54"/>
      <c r="BT310" s="54"/>
      <c r="BU310" s="54"/>
      <c r="BV310" s="54"/>
      <c r="BW310" s="54"/>
      <c r="BX310" s="54"/>
      <c r="BY310" s="54"/>
      <c r="BZ310" s="54"/>
      <c r="CA310" s="54"/>
      <c r="CB310" s="54"/>
      <c r="CC310" s="54"/>
      <c r="CD310" s="54"/>
      <c r="CE310" s="54"/>
      <c r="CF310" s="54"/>
      <c r="CG310" s="54"/>
      <c r="CH310" s="54"/>
      <c r="CI310" s="54"/>
      <c r="CJ310" s="54"/>
      <c r="CK310" s="54"/>
      <c r="CL310" s="54"/>
      <c r="CM310" s="54"/>
      <c r="CN310" s="54"/>
      <c r="CO310" s="54"/>
      <c r="CP310" s="54"/>
      <c r="CQ310" s="54"/>
      <c r="CR310" s="54"/>
      <c r="CS310" s="54"/>
      <c r="CT310" s="54"/>
      <c r="CU310" s="54"/>
      <c r="CV310" s="54"/>
      <c r="CW310" s="54"/>
      <c r="CX310" s="54"/>
      <c r="CY310" s="54"/>
      <c r="CZ310" s="54"/>
      <c r="DA310" s="54"/>
      <c r="DB310" s="54"/>
      <c r="DC310" s="54"/>
      <c r="DD310" s="54"/>
      <c r="DE310" s="54"/>
      <c r="DF310" s="54"/>
      <c r="DG310" s="54"/>
      <c r="DH310" s="54"/>
      <c r="DI310" s="54"/>
      <c r="DJ310" s="54"/>
      <c r="DK310" s="54"/>
      <c r="DL310" s="54"/>
      <c r="DM310" s="54"/>
      <c r="DN310" s="54"/>
      <c r="DO310" s="54"/>
      <c r="DP310" s="54"/>
      <c r="DQ310" s="54"/>
      <c r="DR310" s="54"/>
      <c r="DS310" s="54"/>
      <c r="DT310" s="54"/>
      <c r="DU310" s="54"/>
      <c r="DV310" s="54"/>
      <c r="DW310" s="54"/>
      <c r="DX310" s="54"/>
      <c r="DY310" s="54"/>
      <c r="DZ310" s="54"/>
      <c r="EA310" s="54"/>
      <c r="EB310" s="54"/>
      <c r="EC310" s="54"/>
      <c r="ED310" s="54"/>
      <c r="EE310" s="54"/>
      <c r="EF310" s="54"/>
      <c r="EG310" s="54"/>
      <c r="EH310" s="54"/>
      <c r="EI310" s="54"/>
      <c r="EJ310" s="54"/>
      <c r="EK310" s="54"/>
      <c r="EL310" s="54"/>
      <c r="EM310" s="54"/>
      <c r="EN310" s="54"/>
      <c r="EO310" s="54"/>
      <c r="EP310" s="54"/>
      <c r="EQ310" s="54"/>
      <c r="ER310" s="54"/>
      <c r="ES310" s="54"/>
      <c r="ET310" s="54"/>
      <c r="EU310" s="54"/>
      <c r="EV310" s="54"/>
      <c r="EW310" s="54"/>
      <c r="EX310" s="54"/>
      <c r="EY310" s="54"/>
      <c r="EZ310" s="54"/>
      <c r="FA310" s="54"/>
      <c r="FB310" s="54"/>
      <c r="FC310" s="54"/>
      <c r="FD310" s="54"/>
      <c r="FE310" s="54"/>
      <c r="FF310" s="54"/>
      <c r="FG310" s="54"/>
      <c r="FH310" s="54"/>
      <c r="FI310" s="54"/>
      <c r="FJ310" s="54"/>
      <c r="FK310" s="54"/>
      <c r="FL310" s="54"/>
      <c r="FM310" s="54"/>
      <c r="FN310" s="54"/>
      <c r="FO310" s="54"/>
      <c r="FP310" s="54"/>
      <c r="FQ310" s="54"/>
      <c r="FR310" s="54"/>
      <c r="FS310" s="54"/>
      <c r="FT310" s="54"/>
      <c r="FU310" s="54"/>
      <c r="FV310" s="54"/>
      <c r="FW310" s="54"/>
      <c r="FX310" s="54"/>
      <c r="FY310" s="54"/>
      <c r="FZ310" s="54"/>
      <c r="GA310" s="54"/>
      <c r="GB310" s="54"/>
      <c r="GC310" s="54"/>
      <c r="GD310" s="54"/>
      <c r="GE310" s="54"/>
      <c r="GF310" s="54"/>
      <c r="GG310" s="54"/>
      <c r="GH310" s="54"/>
    </row>
    <row r="311" spans="1:190">
      <c r="A311" s="359">
        <v>5</v>
      </c>
      <c r="B311" s="360" t="s">
        <v>2227</v>
      </c>
      <c r="C311" s="361" t="s">
        <v>391</v>
      </c>
      <c r="D311" s="362"/>
      <c r="E311" s="369">
        <f t="shared" si="8"/>
        <v>0</v>
      </c>
      <c r="F311" s="369">
        <f>+VLOOKUP(B311,'[1]Alimentazione CE Ricavi'!$H$1:$M$270,6,FALSE)</f>
        <v>0</v>
      </c>
      <c r="G311" s="369"/>
      <c r="H311" s="369">
        <f t="shared" si="9"/>
        <v>0</v>
      </c>
      <c r="I311" s="369">
        <v>0</v>
      </c>
      <c r="J311" s="369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F311" s="54"/>
      <c r="BG311" s="54"/>
      <c r="BH311" s="54"/>
      <c r="BI311" s="54"/>
      <c r="BJ311" s="54"/>
      <c r="BK311" s="54"/>
      <c r="BL311" s="54"/>
      <c r="BM311" s="54"/>
      <c r="BN311" s="54"/>
      <c r="BO311" s="54"/>
      <c r="BP311" s="54"/>
      <c r="BQ311" s="54"/>
      <c r="BR311" s="54"/>
      <c r="BS311" s="54"/>
      <c r="BT311" s="54"/>
      <c r="BU311" s="54"/>
      <c r="BV311" s="54"/>
      <c r="BW311" s="54"/>
      <c r="BX311" s="54"/>
      <c r="BY311" s="54"/>
      <c r="BZ311" s="54"/>
      <c r="CA311" s="54"/>
      <c r="CB311" s="54"/>
      <c r="CC311" s="54"/>
      <c r="CD311" s="54"/>
      <c r="CE311" s="54"/>
      <c r="CF311" s="54"/>
      <c r="CG311" s="54"/>
      <c r="CH311" s="54"/>
      <c r="CI311" s="54"/>
      <c r="CJ311" s="54"/>
      <c r="CK311" s="54"/>
      <c r="CL311" s="54"/>
      <c r="CM311" s="54"/>
      <c r="CN311" s="54"/>
      <c r="CO311" s="54"/>
      <c r="CP311" s="54"/>
      <c r="CQ311" s="54"/>
      <c r="CR311" s="54"/>
      <c r="CS311" s="54"/>
      <c r="CT311" s="54"/>
      <c r="CU311" s="54"/>
      <c r="CV311" s="54"/>
      <c r="CW311" s="54"/>
      <c r="CX311" s="54"/>
      <c r="CY311" s="54"/>
      <c r="CZ311" s="54"/>
      <c r="DA311" s="54"/>
      <c r="DB311" s="54"/>
      <c r="DC311" s="54"/>
      <c r="DD311" s="54"/>
      <c r="DE311" s="54"/>
      <c r="DF311" s="54"/>
      <c r="DG311" s="54"/>
      <c r="DH311" s="54"/>
      <c r="DI311" s="54"/>
      <c r="DJ311" s="54"/>
      <c r="DK311" s="54"/>
      <c r="DL311" s="54"/>
      <c r="DM311" s="54"/>
      <c r="DN311" s="54"/>
      <c r="DO311" s="54"/>
      <c r="DP311" s="54"/>
      <c r="DQ311" s="54"/>
      <c r="DR311" s="54"/>
      <c r="DS311" s="54"/>
      <c r="DT311" s="54"/>
      <c r="DU311" s="54"/>
      <c r="DV311" s="54"/>
      <c r="DW311" s="54"/>
      <c r="DX311" s="54"/>
      <c r="DY311" s="54"/>
      <c r="DZ311" s="54"/>
      <c r="EA311" s="54"/>
      <c r="EB311" s="54"/>
      <c r="EC311" s="54"/>
      <c r="ED311" s="54"/>
      <c r="EE311" s="54"/>
      <c r="EF311" s="54"/>
      <c r="EG311" s="54"/>
      <c r="EH311" s="54"/>
      <c r="EI311" s="54"/>
      <c r="EJ311" s="54"/>
      <c r="EK311" s="54"/>
      <c r="EL311" s="54"/>
      <c r="EM311" s="54"/>
      <c r="EN311" s="54"/>
      <c r="EO311" s="54"/>
      <c r="EP311" s="54"/>
      <c r="EQ311" s="54"/>
      <c r="ER311" s="54"/>
      <c r="ES311" s="54"/>
      <c r="ET311" s="54"/>
      <c r="EU311" s="54"/>
      <c r="EV311" s="54"/>
      <c r="EW311" s="54"/>
      <c r="EX311" s="54"/>
      <c r="EY311" s="54"/>
      <c r="EZ311" s="54"/>
      <c r="FA311" s="54"/>
      <c r="FB311" s="54"/>
      <c r="FC311" s="54"/>
      <c r="FD311" s="54"/>
      <c r="FE311" s="54"/>
      <c r="FF311" s="54"/>
      <c r="FG311" s="54"/>
      <c r="FH311" s="54"/>
      <c r="FI311" s="54"/>
      <c r="FJ311" s="54"/>
      <c r="FK311" s="54"/>
      <c r="FL311" s="54"/>
      <c r="FM311" s="54"/>
      <c r="FN311" s="54"/>
      <c r="FO311" s="54"/>
      <c r="FP311" s="54"/>
      <c r="FQ311" s="54"/>
      <c r="FR311" s="54"/>
      <c r="FS311" s="54"/>
      <c r="FT311" s="54"/>
      <c r="FU311" s="54"/>
      <c r="FV311" s="54"/>
      <c r="FW311" s="54"/>
      <c r="FX311" s="54"/>
      <c r="FY311" s="54"/>
      <c r="FZ311" s="54"/>
      <c r="GA311" s="54"/>
      <c r="GB311" s="54"/>
      <c r="GC311" s="54"/>
      <c r="GD311" s="54"/>
      <c r="GE311" s="54"/>
      <c r="GF311" s="54"/>
      <c r="GG311" s="54"/>
      <c r="GH311" s="54"/>
    </row>
    <row r="312" spans="1:190">
      <c r="A312" s="359">
        <v>5</v>
      </c>
      <c r="B312" s="360" t="s">
        <v>2228</v>
      </c>
      <c r="C312" s="361" t="s">
        <v>392</v>
      </c>
      <c r="D312" s="362"/>
      <c r="E312" s="369">
        <f t="shared" si="8"/>
        <v>0</v>
      </c>
      <c r="F312" s="369">
        <f>+VLOOKUP(B312,'[1]Alimentazione CE Ricavi'!$H$1:$M$270,6,FALSE)</f>
        <v>0</v>
      </c>
      <c r="G312" s="369"/>
      <c r="H312" s="369">
        <f t="shared" si="9"/>
        <v>0</v>
      </c>
      <c r="I312" s="369">
        <v>0</v>
      </c>
      <c r="J312" s="369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F312" s="54"/>
      <c r="BG312" s="54"/>
      <c r="BH312" s="54"/>
      <c r="BI312" s="54"/>
      <c r="BJ312" s="54"/>
      <c r="BK312" s="54"/>
      <c r="BL312" s="54"/>
      <c r="BM312" s="54"/>
      <c r="BN312" s="54"/>
      <c r="BO312" s="54"/>
      <c r="BP312" s="54"/>
      <c r="BQ312" s="54"/>
      <c r="BR312" s="54"/>
      <c r="BS312" s="54"/>
      <c r="BT312" s="54"/>
      <c r="BU312" s="54"/>
      <c r="BV312" s="54"/>
      <c r="BW312" s="54"/>
      <c r="BX312" s="54"/>
      <c r="BY312" s="54"/>
      <c r="BZ312" s="54"/>
      <c r="CA312" s="54"/>
      <c r="CB312" s="54"/>
      <c r="CC312" s="54"/>
      <c r="CD312" s="54"/>
      <c r="CE312" s="54"/>
      <c r="CF312" s="54"/>
      <c r="CG312" s="54"/>
      <c r="CH312" s="54"/>
      <c r="CI312" s="54"/>
      <c r="CJ312" s="54"/>
      <c r="CK312" s="54"/>
      <c r="CL312" s="54"/>
      <c r="CM312" s="54"/>
      <c r="CN312" s="54"/>
      <c r="CO312" s="54"/>
      <c r="CP312" s="54"/>
      <c r="CQ312" s="54"/>
      <c r="CR312" s="54"/>
      <c r="CS312" s="54"/>
      <c r="CT312" s="54"/>
      <c r="CU312" s="54"/>
      <c r="CV312" s="54"/>
      <c r="CW312" s="54"/>
      <c r="CX312" s="54"/>
      <c r="CY312" s="54"/>
      <c r="CZ312" s="54"/>
      <c r="DA312" s="54"/>
      <c r="DB312" s="54"/>
      <c r="DC312" s="54"/>
      <c r="DD312" s="54"/>
      <c r="DE312" s="54"/>
      <c r="DF312" s="54"/>
      <c r="DG312" s="54"/>
      <c r="DH312" s="54"/>
      <c r="DI312" s="54"/>
      <c r="DJ312" s="54"/>
      <c r="DK312" s="54"/>
      <c r="DL312" s="54"/>
      <c r="DM312" s="54"/>
      <c r="DN312" s="54"/>
      <c r="DO312" s="54"/>
      <c r="DP312" s="54"/>
      <c r="DQ312" s="54"/>
      <c r="DR312" s="54"/>
      <c r="DS312" s="54"/>
      <c r="DT312" s="54"/>
      <c r="DU312" s="54"/>
      <c r="DV312" s="54"/>
      <c r="DW312" s="54"/>
      <c r="DX312" s="54"/>
      <c r="DY312" s="54"/>
      <c r="DZ312" s="54"/>
      <c r="EA312" s="54"/>
      <c r="EB312" s="54"/>
      <c r="EC312" s="54"/>
      <c r="ED312" s="54"/>
      <c r="EE312" s="54"/>
      <c r="EF312" s="54"/>
      <c r="EG312" s="54"/>
      <c r="EH312" s="54"/>
      <c r="EI312" s="54"/>
      <c r="EJ312" s="54"/>
      <c r="EK312" s="54"/>
      <c r="EL312" s="54"/>
      <c r="EM312" s="54"/>
      <c r="EN312" s="54"/>
      <c r="EO312" s="54"/>
      <c r="EP312" s="54"/>
      <c r="EQ312" s="54"/>
      <c r="ER312" s="54"/>
      <c r="ES312" s="54"/>
      <c r="ET312" s="54"/>
      <c r="EU312" s="54"/>
      <c r="EV312" s="54"/>
      <c r="EW312" s="54"/>
      <c r="EX312" s="54"/>
      <c r="EY312" s="54"/>
      <c r="EZ312" s="54"/>
      <c r="FA312" s="54"/>
      <c r="FB312" s="54"/>
      <c r="FC312" s="54"/>
      <c r="FD312" s="54"/>
      <c r="FE312" s="54"/>
      <c r="FF312" s="54"/>
      <c r="FG312" s="54"/>
      <c r="FH312" s="54"/>
      <c r="FI312" s="54"/>
      <c r="FJ312" s="54"/>
      <c r="FK312" s="54"/>
      <c r="FL312" s="54"/>
      <c r="FM312" s="54"/>
      <c r="FN312" s="54"/>
      <c r="FO312" s="54"/>
      <c r="FP312" s="54"/>
      <c r="FQ312" s="54"/>
      <c r="FR312" s="54"/>
      <c r="FS312" s="54"/>
      <c r="FT312" s="54"/>
      <c r="FU312" s="54"/>
      <c r="FV312" s="54"/>
      <c r="FW312" s="54"/>
      <c r="FX312" s="54"/>
      <c r="FY312" s="54"/>
      <c r="FZ312" s="54"/>
      <c r="GA312" s="54"/>
      <c r="GB312" s="54"/>
      <c r="GC312" s="54"/>
      <c r="GD312" s="54"/>
      <c r="GE312" s="54"/>
      <c r="GF312" s="54"/>
      <c r="GG312" s="54"/>
      <c r="GH312" s="54"/>
    </row>
    <row r="313" spans="1:190">
      <c r="A313" s="356" t="s">
        <v>1967</v>
      </c>
      <c r="B313" s="357" t="s">
        <v>394</v>
      </c>
      <c r="C313" s="356" t="s">
        <v>1370</v>
      </c>
      <c r="D313" s="358"/>
      <c r="E313" s="368"/>
      <c r="F313" s="368"/>
      <c r="G313" s="368"/>
      <c r="H313" s="368"/>
      <c r="I313" s="368"/>
      <c r="J313" s="368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F313" s="54"/>
      <c r="BG313" s="54"/>
      <c r="BH313" s="54"/>
      <c r="BI313" s="54"/>
      <c r="BJ313" s="54"/>
      <c r="BK313" s="54"/>
      <c r="BL313" s="54"/>
      <c r="BM313" s="54"/>
      <c r="BN313" s="54"/>
      <c r="BO313" s="54"/>
      <c r="BP313" s="54"/>
      <c r="BQ313" s="54"/>
      <c r="BR313" s="54"/>
      <c r="BS313" s="54"/>
      <c r="BT313" s="54"/>
      <c r="BU313" s="54"/>
      <c r="BV313" s="54"/>
      <c r="BW313" s="54"/>
      <c r="BX313" s="54"/>
      <c r="BY313" s="54"/>
      <c r="BZ313" s="54"/>
      <c r="CA313" s="54"/>
      <c r="CB313" s="54"/>
      <c r="CC313" s="54"/>
      <c r="CD313" s="54"/>
      <c r="CE313" s="54"/>
      <c r="CF313" s="54"/>
      <c r="CG313" s="54"/>
      <c r="CH313" s="54"/>
      <c r="CI313" s="54"/>
      <c r="CJ313" s="54"/>
      <c r="CK313" s="54"/>
      <c r="CL313" s="54"/>
      <c r="CM313" s="54"/>
      <c r="CN313" s="54"/>
      <c r="CO313" s="54"/>
      <c r="CP313" s="54"/>
      <c r="CQ313" s="54"/>
      <c r="CR313" s="54"/>
      <c r="CS313" s="54"/>
      <c r="CT313" s="54"/>
      <c r="CU313" s="54"/>
      <c r="CV313" s="54"/>
      <c r="CW313" s="54"/>
      <c r="CX313" s="54"/>
      <c r="CY313" s="54"/>
      <c r="CZ313" s="54"/>
      <c r="DA313" s="54"/>
      <c r="DB313" s="54"/>
      <c r="DC313" s="54"/>
      <c r="DD313" s="54"/>
      <c r="DE313" s="54"/>
      <c r="DF313" s="54"/>
      <c r="DG313" s="54"/>
      <c r="DH313" s="54"/>
      <c r="DI313" s="54"/>
      <c r="DJ313" s="54"/>
      <c r="DK313" s="54"/>
      <c r="DL313" s="54"/>
      <c r="DM313" s="54"/>
      <c r="DN313" s="54"/>
      <c r="DO313" s="54"/>
      <c r="DP313" s="54"/>
      <c r="DQ313" s="54"/>
      <c r="DR313" s="54"/>
      <c r="DS313" s="54"/>
      <c r="DT313" s="54"/>
      <c r="DU313" s="54"/>
      <c r="DV313" s="54"/>
      <c r="DW313" s="54"/>
      <c r="DX313" s="54"/>
      <c r="DY313" s="54"/>
      <c r="DZ313" s="54"/>
      <c r="EA313" s="54"/>
      <c r="EB313" s="54"/>
      <c r="EC313" s="54"/>
      <c r="ED313" s="54"/>
      <c r="EE313" s="54"/>
      <c r="EF313" s="54"/>
      <c r="EG313" s="54"/>
      <c r="EH313" s="54"/>
      <c r="EI313" s="54"/>
      <c r="EJ313" s="54"/>
      <c r="EK313" s="54"/>
      <c r="EL313" s="54"/>
      <c r="EM313" s="54"/>
      <c r="EN313" s="54"/>
      <c r="EO313" s="54"/>
      <c r="EP313" s="54"/>
      <c r="EQ313" s="54"/>
      <c r="ER313" s="54"/>
      <c r="ES313" s="54"/>
      <c r="ET313" s="54"/>
      <c r="EU313" s="54"/>
      <c r="EV313" s="54"/>
      <c r="EW313" s="54"/>
      <c r="EX313" s="54"/>
      <c r="EY313" s="54"/>
      <c r="EZ313" s="54"/>
      <c r="FA313" s="54"/>
      <c r="FB313" s="54"/>
      <c r="FC313" s="54"/>
      <c r="FD313" s="54"/>
      <c r="FE313" s="54"/>
      <c r="FF313" s="54"/>
      <c r="FG313" s="54"/>
      <c r="FH313" s="54"/>
      <c r="FI313" s="54"/>
      <c r="FJ313" s="54"/>
      <c r="FK313" s="54"/>
      <c r="FL313" s="54"/>
      <c r="FM313" s="54"/>
      <c r="FN313" s="54"/>
      <c r="FO313" s="54"/>
      <c r="FP313" s="54"/>
      <c r="FQ313" s="54"/>
      <c r="FR313" s="54"/>
      <c r="FS313" s="54"/>
      <c r="FT313" s="54"/>
      <c r="FU313" s="54"/>
      <c r="FV313" s="54"/>
      <c r="FW313" s="54"/>
      <c r="FX313" s="54"/>
      <c r="FY313" s="54"/>
      <c r="FZ313" s="54"/>
      <c r="GA313" s="54"/>
      <c r="GB313" s="54"/>
      <c r="GC313" s="54"/>
      <c r="GD313" s="54"/>
      <c r="GE313" s="54"/>
      <c r="GF313" s="54"/>
      <c r="GG313" s="54"/>
      <c r="GH313" s="54"/>
    </row>
    <row r="314" spans="1:190" ht="24">
      <c r="A314" s="359">
        <v>5</v>
      </c>
      <c r="B314" s="360" t="s">
        <v>2229</v>
      </c>
      <c r="C314" s="361" t="s">
        <v>395</v>
      </c>
      <c r="D314" s="362"/>
      <c r="E314" s="369">
        <f t="shared" si="8"/>
        <v>0</v>
      </c>
      <c r="F314" s="369">
        <f>+VLOOKUP(B314,'[1]Alimentazione CE Ricavi'!$H$1:$M$270,6,FALSE)</f>
        <v>0</v>
      </c>
      <c r="G314" s="369"/>
      <c r="H314" s="369">
        <f t="shared" si="9"/>
        <v>7500</v>
      </c>
      <c r="I314" s="369">
        <v>7500</v>
      </c>
      <c r="J314" s="369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F314" s="54"/>
      <c r="BG314" s="54"/>
      <c r="BH314" s="54"/>
      <c r="BI314" s="54"/>
      <c r="BJ314" s="54"/>
      <c r="BK314" s="54"/>
      <c r="BL314" s="54"/>
      <c r="BM314" s="54"/>
      <c r="BN314" s="54"/>
      <c r="BO314" s="54"/>
      <c r="BP314" s="54"/>
      <c r="BQ314" s="54"/>
      <c r="BR314" s="54"/>
      <c r="BS314" s="54"/>
      <c r="BT314" s="54"/>
      <c r="BU314" s="54"/>
      <c r="BV314" s="54"/>
      <c r="BW314" s="54"/>
      <c r="BX314" s="54"/>
      <c r="BY314" s="54"/>
      <c r="BZ314" s="54"/>
      <c r="CA314" s="54"/>
      <c r="CB314" s="54"/>
      <c r="CC314" s="54"/>
      <c r="CD314" s="54"/>
      <c r="CE314" s="54"/>
      <c r="CF314" s="54"/>
      <c r="CG314" s="54"/>
      <c r="CH314" s="54"/>
      <c r="CI314" s="54"/>
      <c r="CJ314" s="54"/>
      <c r="CK314" s="54"/>
      <c r="CL314" s="54"/>
      <c r="CM314" s="54"/>
      <c r="CN314" s="54"/>
      <c r="CO314" s="54"/>
      <c r="CP314" s="54"/>
      <c r="CQ314" s="54"/>
      <c r="CR314" s="54"/>
      <c r="CS314" s="54"/>
      <c r="CT314" s="54"/>
      <c r="CU314" s="54"/>
      <c r="CV314" s="54"/>
      <c r="CW314" s="54"/>
      <c r="CX314" s="54"/>
      <c r="CY314" s="54"/>
      <c r="CZ314" s="54"/>
      <c r="DA314" s="54"/>
      <c r="DB314" s="54"/>
      <c r="DC314" s="54"/>
      <c r="DD314" s="54"/>
      <c r="DE314" s="54"/>
      <c r="DF314" s="54"/>
      <c r="DG314" s="54"/>
      <c r="DH314" s="54"/>
      <c r="DI314" s="54"/>
      <c r="DJ314" s="54"/>
      <c r="DK314" s="54"/>
      <c r="DL314" s="54"/>
      <c r="DM314" s="54"/>
      <c r="DN314" s="54"/>
      <c r="DO314" s="54"/>
      <c r="DP314" s="54"/>
      <c r="DQ314" s="54"/>
      <c r="DR314" s="54"/>
      <c r="DS314" s="54"/>
      <c r="DT314" s="54"/>
      <c r="DU314" s="54"/>
      <c r="DV314" s="54"/>
      <c r="DW314" s="54"/>
      <c r="DX314" s="54"/>
      <c r="DY314" s="54"/>
      <c r="DZ314" s="54"/>
      <c r="EA314" s="54"/>
      <c r="EB314" s="54"/>
      <c r="EC314" s="54"/>
      <c r="ED314" s="54"/>
      <c r="EE314" s="54"/>
      <c r="EF314" s="54"/>
      <c r="EG314" s="54"/>
      <c r="EH314" s="54"/>
      <c r="EI314" s="54"/>
      <c r="EJ314" s="54"/>
      <c r="EK314" s="54"/>
      <c r="EL314" s="54"/>
      <c r="EM314" s="54"/>
      <c r="EN314" s="54"/>
      <c r="EO314" s="54"/>
      <c r="EP314" s="54"/>
      <c r="EQ314" s="54"/>
      <c r="ER314" s="54"/>
      <c r="ES314" s="54"/>
      <c r="ET314" s="54"/>
      <c r="EU314" s="54"/>
      <c r="EV314" s="54"/>
      <c r="EW314" s="54"/>
      <c r="EX314" s="54"/>
      <c r="EY314" s="54"/>
      <c r="EZ314" s="54"/>
      <c r="FA314" s="54"/>
      <c r="FB314" s="54"/>
      <c r="FC314" s="54"/>
      <c r="FD314" s="54"/>
      <c r="FE314" s="54"/>
      <c r="FF314" s="54"/>
      <c r="FG314" s="54"/>
      <c r="FH314" s="54"/>
      <c r="FI314" s="54"/>
      <c r="FJ314" s="54"/>
      <c r="FK314" s="54"/>
      <c r="FL314" s="54"/>
      <c r="FM314" s="54"/>
      <c r="FN314" s="54"/>
      <c r="FO314" s="54"/>
      <c r="FP314" s="54"/>
      <c r="FQ314" s="54"/>
      <c r="FR314" s="54"/>
      <c r="FS314" s="54"/>
      <c r="FT314" s="54"/>
      <c r="FU314" s="54"/>
      <c r="FV314" s="54"/>
      <c r="FW314" s="54"/>
      <c r="FX314" s="54"/>
      <c r="FY314" s="54"/>
      <c r="FZ314" s="54"/>
      <c r="GA314" s="54"/>
      <c r="GB314" s="54"/>
      <c r="GC314" s="54"/>
      <c r="GD314" s="54"/>
      <c r="GE314" s="54"/>
      <c r="GF314" s="54"/>
      <c r="GG314" s="54"/>
      <c r="GH314" s="54"/>
    </row>
    <row r="315" spans="1:190">
      <c r="A315" s="359">
        <v>5</v>
      </c>
      <c r="B315" s="360" t="s">
        <v>2230</v>
      </c>
      <c r="C315" s="361" t="s">
        <v>396</v>
      </c>
      <c r="D315" s="362"/>
      <c r="E315" s="369">
        <f t="shared" si="8"/>
        <v>0</v>
      </c>
      <c r="F315" s="369">
        <f>+VLOOKUP(B315,'[1]Alimentazione CE Ricavi'!$H$1:$M$270,6,FALSE)</f>
        <v>0</v>
      </c>
      <c r="G315" s="369"/>
      <c r="H315" s="369">
        <f t="shared" si="9"/>
        <v>0</v>
      </c>
      <c r="I315" s="369">
        <v>0</v>
      </c>
      <c r="J315" s="369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F315" s="54"/>
      <c r="BG315" s="54"/>
      <c r="BH315" s="54"/>
      <c r="BI315" s="54"/>
      <c r="BJ315" s="54"/>
      <c r="BK315" s="54"/>
      <c r="BL315" s="54"/>
      <c r="BM315" s="54"/>
      <c r="BN315" s="54"/>
      <c r="BO315" s="54"/>
      <c r="BP315" s="54"/>
      <c r="BQ315" s="54"/>
      <c r="BR315" s="54"/>
      <c r="BS315" s="54"/>
      <c r="BT315" s="54"/>
      <c r="BU315" s="54"/>
      <c r="BV315" s="54"/>
      <c r="BW315" s="54"/>
      <c r="BX315" s="54"/>
      <c r="BY315" s="54"/>
      <c r="BZ315" s="54"/>
      <c r="CA315" s="54"/>
      <c r="CB315" s="54"/>
      <c r="CC315" s="54"/>
      <c r="CD315" s="54"/>
      <c r="CE315" s="54"/>
      <c r="CF315" s="54"/>
      <c r="CG315" s="54"/>
      <c r="CH315" s="54"/>
      <c r="CI315" s="54"/>
      <c r="CJ315" s="54"/>
      <c r="CK315" s="54"/>
      <c r="CL315" s="54"/>
      <c r="CM315" s="54"/>
      <c r="CN315" s="54"/>
      <c r="CO315" s="54"/>
      <c r="CP315" s="54"/>
      <c r="CQ315" s="54"/>
      <c r="CR315" s="54"/>
      <c r="CS315" s="54"/>
      <c r="CT315" s="54"/>
      <c r="CU315" s="54"/>
      <c r="CV315" s="54"/>
      <c r="CW315" s="54"/>
      <c r="CX315" s="54"/>
      <c r="CY315" s="54"/>
      <c r="CZ315" s="54"/>
      <c r="DA315" s="54"/>
      <c r="DB315" s="54"/>
      <c r="DC315" s="54"/>
      <c r="DD315" s="54"/>
      <c r="DE315" s="54"/>
      <c r="DF315" s="54"/>
      <c r="DG315" s="54"/>
      <c r="DH315" s="54"/>
      <c r="DI315" s="54"/>
      <c r="DJ315" s="54"/>
      <c r="DK315" s="54"/>
      <c r="DL315" s="54"/>
      <c r="DM315" s="54"/>
      <c r="DN315" s="54"/>
      <c r="DO315" s="54"/>
      <c r="DP315" s="54"/>
      <c r="DQ315" s="54"/>
      <c r="DR315" s="54"/>
      <c r="DS315" s="54"/>
      <c r="DT315" s="54"/>
      <c r="DU315" s="54"/>
      <c r="DV315" s="54"/>
      <c r="DW315" s="54"/>
      <c r="DX315" s="54"/>
      <c r="DY315" s="54"/>
      <c r="DZ315" s="54"/>
      <c r="EA315" s="54"/>
      <c r="EB315" s="54"/>
      <c r="EC315" s="54"/>
      <c r="ED315" s="54"/>
      <c r="EE315" s="54"/>
      <c r="EF315" s="54"/>
      <c r="EG315" s="54"/>
      <c r="EH315" s="54"/>
      <c r="EI315" s="54"/>
      <c r="EJ315" s="54"/>
      <c r="EK315" s="54"/>
      <c r="EL315" s="54"/>
      <c r="EM315" s="54"/>
      <c r="EN315" s="54"/>
      <c r="EO315" s="54"/>
      <c r="EP315" s="54"/>
      <c r="EQ315" s="54"/>
      <c r="ER315" s="54"/>
      <c r="ES315" s="54"/>
      <c r="ET315" s="54"/>
      <c r="EU315" s="54"/>
      <c r="EV315" s="54"/>
      <c r="EW315" s="54"/>
      <c r="EX315" s="54"/>
      <c r="EY315" s="54"/>
      <c r="EZ315" s="54"/>
      <c r="FA315" s="54"/>
      <c r="FB315" s="54"/>
      <c r="FC315" s="54"/>
      <c r="FD315" s="54"/>
      <c r="FE315" s="54"/>
      <c r="FF315" s="54"/>
      <c r="FG315" s="54"/>
      <c r="FH315" s="54"/>
      <c r="FI315" s="54"/>
      <c r="FJ315" s="54"/>
      <c r="FK315" s="54"/>
      <c r="FL315" s="54"/>
      <c r="FM315" s="54"/>
      <c r="FN315" s="54"/>
      <c r="FO315" s="54"/>
      <c r="FP315" s="54"/>
      <c r="FQ315" s="54"/>
      <c r="FR315" s="54"/>
      <c r="FS315" s="54"/>
      <c r="FT315" s="54"/>
      <c r="FU315" s="54"/>
      <c r="FV315" s="54"/>
      <c r="FW315" s="54"/>
      <c r="FX315" s="54"/>
      <c r="FY315" s="54"/>
      <c r="FZ315" s="54"/>
      <c r="GA315" s="54"/>
      <c r="GB315" s="54"/>
      <c r="GC315" s="54"/>
      <c r="GD315" s="54"/>
      <c r="GE315" s="54"/>
      <c r="GF315" s="54"/>
      <c r="GG315" s="54"/>
      <c r="GH315" s="54"/>
    </row>
    <row r="316" spans="1:190">
      <c r="A316" s="359">
        <v>5</v>
      </c>
      <c r="B316" s="360" t="s">
        <v>2231</v>
      </c>
      <c r="C316" s="361" t="s">
        <v>393</v>
      </c>
      <c r="D316" s="362"/>
      <c r="E316" s="369">
        <f t="shared" si="8"/>
        <v>0</v>
      </c>
      <c r="F316" s="369">
        <f>+VLOOKUP(B316,'[1]Alimentazione CE Ricavi'!$H$1:$M$270,6,FALSE)</f>
        <v>0</v>
      </c>
      <c r="G316" s="369"/>
      <c r="H316" s="369">
        <f t="shared" si="9"/>
        <v>0</v>
      </c>
      <c r="I316" s="369">
        <v>0</v>
      </c>
      <c r="J316" s="369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F316" s="54"/>
      <c r="BG316" s="54"/>
      <c r="BH316" s="54"/>
      <c r="BI316" s="54"/>
      <c r="BJ316" s="54"/>
      <c r="BK316" s="54"/>
      <c r="BL316" s="54"/>
      <c r="BM316" s="54"/>
      <c r="BN316" s="54"/>
      <c r="BO316" s="54"/>
      <c r="BP316" s="54"/>
      <c r="BQ316" s="54"/>
      <c r="BR316" s="54"/>
      <c r="BS316" s="54"/>
      <c r="BT316" s="54"/>
      <c r="BU316" s="54"/>
      <c r="BV316" s="54"/>
      <c r="BW316" s="54"/>
      <c r="BX316" s="54"/>
      <c r="BY316" s="54"/>
      <c r="BZ316" s="54"/>
      <c r="CA316" s="54"/>
      <c r="CB316" s="54"/>
      <c r="CC316" s="54"/>
      <c r="CD316" s="54"/>
      <c r="CE316" s="54"/>
      <c r="CF316" s="54"/>
      <c r="CG316" s="54"/>
      <c r="CH316" s="54"/>
      <c r="CI316" s="54"/>
      <c r="CJ316" s="54"/>
      <c r="CK316" s="54"/>
      <c r="CL316" s="54"/>
      <c r="CM316" s="54"/>
      <c r="CN316" s="54"/>
      <c r="CO316" s="54"/>
      <c r="CP316" s="54"/>
      <c r="CQ316" s="54"/>
      <c r="CR316" s="54"/>
      <c r="CS316" s="54"/>
      <c r="CT316" s="54"/>
      <c r="CU316" s="54"/>
      <c r="CV316" s="54"/>
      <c r="CW316" s="54"/>
      <c r="CX316" s="54"/>
      <c r="CY316" s="54"/>
      <c r="CZ316" s="54"/>
      <c r="DA316" s="54"/>
      <c r="DB316" s="54"/>
      <c r="DC316" s="54"/>
      <c r="DD316" s="54"/>
      <c r="DE316" s="54"/>
      <c r="DF316" s="54"/>
      <c r="DG316" s="54"/>
      <c r="DH316" s="54"/>
      <c r="DI316" s="54"/>
      <c r="DJ316" s="54"/>
      <c r="DK316" s="54"/>
      <c r="DL316" s="54"/>
      <c r="DM316" s="54"/>
      <c r="DN316" s="54"/>
      <c r="DO316" s="54"/>
      <c r="DP316" s="54"/>
      <c r="DQ316" s="54"/>
      <c r="DR316" s="54"/>
      <c r="DS316" s="54"/>
      <c r="DT316" s="54"/>
      <c r="DU316" s="54"/>
      <c r="DV316" s="54"/>
      <c r="DW316" s="54"/>
      <c r="DX316" s="54"/>
      <c r="DY316" s="54"/>
      <c r="DZ316" s="54"/>
      <c r="EA316" s="54"/>
      <c r="EB316" s="54"/>
      <c r="EC316" s="54"/>
      <c r="ED316" s="54"/>
      <c r="EE316" s="54"/>
      <c r="EF316" s="54"/>
      <c r="EG316" s="54"/>
      <c r="EH316" s="54"/>
      <c r="EI316" s="54"/>
      <c r="EJ316" s="54"/>
      <c r="EK316" s="54"/>
      <c r="EL316" s="54"/>
      <c r="EM316" s="54"/>
      <c r="EN316" s="54"/>
      <c r="EO316" s="54"/>
      <c r="EP316" s="54"/>
      <c r="EQ316" s="54"/>
      <c r="ER316" s="54"/>
      <c r="ES316" s="54"/>
      <c r="ET316" s="54"/>
      <c r="EU316" s="54"/>
      <c r="EV316" s="54"/>
      <c r="EW316" s="54"/>
      <c r="EX316" s="54"/>
      <c r="EY316" s="54"/>
      <c r="EZ316" s="54"/>
      <c r="FA316" s="54"/>
      <c r="FB316" s="54"/>
      <c r="FC316" s="54"/>
      <c r="FD316" s="54"/>
      <c r="FE316" s="54"/>
      <c r="FF316" s="54"/>
      <c r="FG316" s="54"/>
      <c r="FH316" s="54"/>
      <c r="FI316" s="54"/>
      <c r="FJ316" s="54"/>
      <c r="FK316" s="54"/>
      <c r="FL316" s="54"/>
      <c r="FM316" s="54"/>
      <c r="FN316" s="54"/>
      <c r="FO316" s="54"/>
      <c r="FP316" s="54"/>
      <c r="FQ316" s="54"/>
      <c r="FR316" s="54"/>
      <c r="FS316" s="54"/>
      <c r="FT316" s="54"/>
      <c r="FU316" s="54"/>
      <c r="FV316" s="54"/>
      <c r="FW316" s="54"/>
      <c r="FX316" s="54"/>
      <c r="FY316" s="54"/>
      <c r="FZ316" s="54"/>
      <c r="GA316" s="54"/>
      <c r="GB316" s="54"/>
      <c r="GC316" s="54"/>
      <c r="GD316" s="54"/>
      <c r="GE316" s="54"/>
      <c r="GF316" s="54"/>
      <c r="GG316" s="54"/>
      <c r="GH316" s="54"/>
    </row>
    <row r="317" spans="1:190">
      <c r="A317" s="382">
        <v>2</v>
      </c>
      <c r="B317" s="357" t="s">
        <v>3527</v>
      </c>
      <c r="C317" s="357" t="s">
        <v>3528</v>
      </c>
      <c r="D317" s="372"/>
      <c r="E317" s="384"/>
      <c r="F317" s="384"/>
      <c r="G317" s="384"/>
      <c r="H317" s="384"/>
      <c r="I317" s="384"/>
      <c r="J317" s="38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F317" s="54"/>
      <c r="BG317" s="54"/>
      <c r="BH317" s="54"/>
      <c r="BI317" s="54"/>
      <c r="BJ317" s="54"/>
      <c r="BK317" s="54"/>
      <c r="BL317" s="54"/>
      <c r="BM317" s="54"/>
      <c r="BN317" s="54"/>
      <c r="BO317" s="54"/>
      <c r="BP317" s="54"/>
      <c r="BQ317" s="54"/>
      <c r="BR317" s="54"/>
      <c r="BS317" s="54"/>
      <c r="BT317" s="54"/>
      <c r="BU317" s="54"/>
      <c r="BV317" s="54"/>
      <c r="BW317" s="54"/>
      <c r="BX317" s="54"/>
      <c r="BY317" s="54"/>
      <c r="BZ317" s="54"/>
      <c r="CA317" s="54"/>
      <c r="CB317" s="54"/>
      <c r="CC317" s="54"/>
      <c r="CD317" s="54"/>
      <c r="CE317" s="54"/>
      <c r="CF317" s="54"/>
      <c r="CG317" s="54"/>
      <c r="CH317" s="54"/>
      <c r="CI317" s="54"/>
      <c r="CJ317" s="54"/>
      <c r="CK317" s="54"/>
      <c r="CL317" s="54"/>
      <c r="CM317" s="54"/>
      <c r="CN317" s="54"/>
      <c r="CO317" s="54"/>
      <c r="CP317" s="54"/>
      <c r="CQ317" s="54"/>
      <c r="CR317" s="54"/>
      <c r="CS317" s="54"/>
      <c r="CT317" s="54"/>
      <c r="CU317" s="54"/>
      <c r="CV317" s="54"/>
      <c r="CW317" s="54"/>
      <c r="CX317" s="54"/>
      <c r="CY317" s="54"/>
      <c r="CZ317" s="54"/>
      <c r="DA317" s="54"/>
      <c r="DB317" s="54"/>
      <c r="DC317" s="54"/>
      <c r="DD317" s="54"/>
      <c r="DE317" s="54"/>
      <c r="DF317" s="54"/>
      <c r="DG317" s="54"/>
      <c r="DH317" s="54"/>
      <c r="DI317" s="54"/>
      <c r="DJ317" s="54"/>
      <c r="DK317" s="54"/>
      <c r="DL317" s="54"/>
      <c r="DM317" s="54"/>
      <c r="DN317" s="54"/>
      <c r="DO317" s="54"/>
      <c r="DP317" s="54"/>
      <c r="DQ317" s="54"/>
      <c r="DR317" s="54"/>
      <c r="DS317" s="54"/>
      <c r="DT317" s="54"/>
      <c r="DU317" s="54"/>
      <c r="DV317" s="54"/>
      <c r="DW317" s="54"/>
      <c r="DX317" s="54"/>
      <c r="DY317" s="54"/>
      <c r="DZ317" s="54"/>
      <c r="EA317" s="54"/>
      <c r="EB317" s="54"/>
      <c r="EC317" s="54"/>
      <c r="ED317" s="54"/>
      <c r="EE317" s="54"/>
      <c r="EF317" s="54"/>
      <c r="EG317" s="54"/>
      <c r="EH317" s="54"/>
      <c r="EI317" s="54"/>
      <c r="EJ317" s="54"/>
      <c r="EK317" s="54"/>
      <c r="EL317" s="54"/>
      <c r="EM317" s="54"/>
      <c r="EN317" s="54"/>
      <c r="EO317" s="54"/>
      <c r="EP317" s="54"/>
      <c r="EQ317" s="54"/>
      <c r="ER317" s="54"/>
      <c r="ES317" s="54"/>
      <c r="ET317" s="54"/>
      <c r="EU317" s="54"/>
      <c r="EV317" s="54"/>
      <c r="EW317" s="54"/>
      <c r="EX317" s="54"/>
      <c r="EY317" s="54"/>
      <c r="EZ317" s="54"/>
      <c r="FA317" s="54"/>
      <c r="FB317" s="54"/>
      <c r="FC317" s="54"/>
      <c r="FD317" s="54"/>
      <c r="FE317" s="54"/>
      <c r="FF317" s="54"/>
      <c r="FG317" s="54"/>
      <c r="FH317" s="54"/>
      <c r="FI317" s="54"/>
      <c r="FJ317" s="54"/>
      <c r="FK317" s="54"/>
      <c r="FL317" s="54"/>
      <c r="FM317" s="54"/>
      <c r="FN317" s="54"/>
      <c r="FO317" s="54"/>
      <c r="FP317" s="54"/>
      <c r="FQ317" s="54"/>
      <c r="FR317" s="54"/>
      <c r="FS317" s="54"/>
      <c r="FT317" s="54"/>
      <c r="FU317" s="54"/>
      <c r="FV317" s="54"/>
      <c r="FW317" s="54"/>
      <c r="FX317" s="54"/>
      <c r="FY317" s="54"/>
      <c r="FZ317" s="54"/>
      <c r="GA317" s="54"/>
      <c r="GB317" s="54"/>
      <c r="GC317" s="54"/>
      <c r="GD317" s="54"/>
      <c r="GE317" s="54"/>
      <c r="GF317" s="54"/>
      <c r="GG317" s="54"/>
      <c r="GH317" s="54"/>
    </row>
    <row r="318" spans="1:190">
      <c r="A318" s="356" t="s">
        <v>1965</v>
      </c>
      <c r="B318" s="357" t="s">
        <v>397</v>
      </c>
      <c r="C318" s="356" t="s">
        <v>1712</v>
      </c>
      <c r="D318" s="358"/>
      <c r="E318" s="385"/>
      <c r="F318" s="385"/>
      <c r="G318" s="385"/>
      <c r="H318" s="385"/>
      <c r="I318" s="385"/>
      <c r="J318" s="385"/>
    </row>
    <row r="319" spans="1:190">
      <c r="A319" s="356" t="s">
        <v>1967</v>
      </c>
      <c r="B319" s="357" t="s">
        <v>399</v>
      </c>
      <c r="C319" s="356" t="s">
        <v>1713</v>
      </c>
      <c r="D319" s="358"/>
      <c r="E319" s="385"/>
      <c r="F319" s="385"/>
      <c r="G319" s="385"/>
      <c r="H319" s="385"/>
      <c r="I319" s="385"/>
      <c r="J319" s="385"/>
    </row>
    <row r="320" spans="1:190">
      <c r="A320" s="359" t="s">
        <v>1969</v>
      </c>
      <c r="B320" s="360" t="s">
        <v>3529</v>
      </c>
      <c r="C320" s="361" t="s">
        <v>398</v>
      </c>
      <c r="D320" s="362"/>
      <c r="E320" s="369">
        <f t="shared" si="8"/>
        <v>0</v>
      </c>
      <c r="F320" s="369">
        <f>+VLOOKUP(B320,'[1]Alimentazione CE Ricavi'!$H$1:$M$270,6,FALSE)</f>
        <v>0</v>
      </c>
      <c r="G320" s="369"/>
      <c r="H320" s="369">
        <f t="shared" si="9"/>
        <v>0.7</v>
      </c>
      <c r="I320" s="369">
        <v>0.7</v>
      </c>
      <c r="J320" s="369"/>
    </row>
    <row r="321" spans="1:10">
      <c r="A321" s="356" t="s">
        <v>1967</v>
      </c>
      <c r="B321" s="357" t="s">
        <v>400</v>
      </c>
      <c r="C321" s="356" t="s">
        <v>1714</v>
      </c>
      <c r="D321" s="358"/>
      <c r="E321" s="385"/>
      <c r="F321" s="385"/>
      <c r="G321" s="385"/>
      <c r="H321" s="385"/>
      <c r="I321" s="385"/>
      <c r="J321" s="385"/>
    </row>
    <row r="322" spans="1:10">
      <c r="A322" s="359" t="s">
        <v>1969</v>
      </c>
      <c r="B322" s="360" t="s">
        <v>3530</v>
      </c>
      <c r="C322" s="361" t="s">
        <v>401</v>
      </c>
      <c r="D322" s="362"/>
      <c r="E322" s="369">
        <f t="shared" si="8"/>
        <v>0</v>
      </c>
      <c r="F322" s="369">
        <f>+VLOOKUP(B322,'[1]Alimentazione CE Ricavi'!$H$1:$M$270,6,FALSE)</f>
        <v>0</v>
      </c>
      <c r="G322" s="369"/>
      <c r="H322" s="369">
        <f t="shared" si="9"/>
        <v>0</v>
      </c>
      <c r="I322" s="369">
        <v>0</v>
      </c>
      <c r="J322" s="369"/>
    </row>
    <row r="323" spans="1:10">
      <c r="A323" s="359" t="s">
        <v>1969</v>
      </c>
      <c r="B323" s="360" t="s">
        <v>3531</v>
      </c>
      <c r="C323" s="361" t="s">
        <v>402</v>
      </c>
      <c r="D323" s="362"/>
      <c r="E323" s="369">
        <f t="shared" si="8"/>
        <v>0</v>
      </c>
      <c r="F323" s="369">
        <f>+VLOOKUP(B323,'[1]Alimentazione CE Ricavi'!$H$1:$M$270,6,FALSE)</f>
        <v>0</v>
      </c>
      <c r="G323" s="369"/>
      <c r="H323" s="369">
        <f t="shared" si="9"/>
        <v>0</v>
      </c>
      <c r="I323" s="369">
        <v>0</v>
      </c>
      <c r="J323" s="369"/>
    </row>
    <row r="324" spans="1:10">
      <c r="A324" s="356" t="s">
        <v>1967</v>
      </c>
      <c r="B324" s="357" t="s">
        <v>404</v>
      </c>
      <c r="C324" s="356" t="s">
        <v>1715</v>
      </c>
      <c r="D324" s="358"/>
      <c r="E324" s="385"/>
      <c r="F324" s="385"/>
      <c r="G324" s="385"/>
      <c r="H324" s="385"/>
      <c r="I324" s="385"/>
      <c r="J324" s="385"/>
    </row>
    <row r="325" spans="1:10">
      <c r="A325" s="359" t="s">
        <v>1969</v>
      </c>
      <c r="B325" s="360" t="s">
        <v>3532</v>
      </c>
      <c r="C325" s="361" t="s">
        <v>405</v>
      </c>
      <c r="D325" s="362"/>
      <c r="E325" s="369">
        <f t="shared" si="8"/>
        <v>0</v>
      </c>
      <c r="F325" s="369">
        <f>+VLOOKUP(B325,'[1]Alimentazione CE Ricavi'!$H$1:$M$270,6,FALSE)</f>
        <v>0</v>
      </c>
      <c r="G325" s="369"/>
      <c r="H325" s="369">
        <f t="shared" si="9"/>
        <v>0</v>
      </c>
      <c r="I325" s="369">
        <v>0</v>
      </c>
      <c r="J325" s="369"/>
    </row>
    <row r="326" spans="1:10">
      <c r="A326" s="359" t="s">
        <v>1969</v>
      </c>
      <c r="B326" s="360" t="s">
        <v>3533</v>
      </c>
      <c r="C326" s="361" t="s">
        <v>3534</v>
      </c>
      <c r="D326" s="362"/>
      <c r="E326" s="369">
        <f t="shared" si="8"/>
        <v>0</v>
      </c>
      <c r="F326" s="369">
        <f>+VLOOKUP(B326,'[1]Alimentazione CE Ricavi'!$H$1:$M$270,6,FALSE)</f>
        <v>0</v>
      </c>
      <c r="G326" s="369"/>
      <c r="H326" s="369">
        <f t="shared" si="9"/>
        <v>0</v>
      </c>
      <c r="I326" s="369">
        <v>0</v>
      </c>
      <c r="J326" s="369"/>
    </row>
    <row r="327" spans="1:10">
      <c r="A327" s="359" t="s">
        <v>1969</v>
      </c>
      <c r="B327" s="360" t="s">
        <v>3535</v>
      </c>
      <c r="C327" s="361" t="s">
        <v>403</v>
      </c>
      <c r="D327" s="362"/>
      <c r="E327" s="369">
        <f t="shared" si="8"/>
        <v>0</v>
      </c>
      <c r="F327" s="369">
        <f>+VLOOKUP(B327,'[1]Alimentazione CE Ricavi'!$H$1:$M$270,6,FALSE)</f>
        <v>0</v>
      </c>
      <c r="G327" s="369"/>
      <c r="H327" s="369">
        <f t="shared" si="9"/>
        <v>0</v>
      </c>
      <c r="I327" s="369">
        <v>0</v>
      </c>
      <c r="J327" s="369"/>
    </row>
    <row r="328" spans="1:10">
      <c r="A328" s="356" t="s">
        <v>1965</v>
      </c>
      <c r="B328" s="357" t="s">
        <v>406</v>
      </c>
      <c r="C328" s="356" t="s">
        <v>1716</v>
      </c>
      <c r="D328" s="358"/>
      <c r="E328" s="385"/>
      <c r="F328" s="385"/>
      <c r="G328" s="385"/>
      <c r="H328" s="385"/>
      <c r="I328" s="385"/>
      <c r="J328" s="385"/>
    </row>
    <row r="329" spans="1:10">
      <c r="A329" s="356" t="s">
        <v>1967</v>
      </c>
      <c r="B329" s="357" t="s">
        <v>408</v>
      </c>
      <c r="C329" s="356" t="s">
        <v>1717</v>
      </c>
      <c r="D329" s="358"/>
      <c r="E329" s="385"/>
      <c r="F329" s="385"/>
      <c r="G329" s="385"/>
      <c r="H329" s="385"/>
      <c r="I329" s="385"/>
      <c r="J329" s="385"/>
    </row>
    <row r="330" spans="1:10">
      <c r="A330" s="359" t="s">
        <v>1969</v>
      </c>
      <c r="B330" s="360" t="s">
        <v>3536</v>
      </c>
      <c r="C330" s="361" t="s">
        <v>407</v>
      </c>
      <c r="D330" s="362"/>
      <c r="E330" s="369">
        <f t="shared" ref="E330:E388" si="10">+F330+G330</f>
        <v>0</v>
      </c>
      <c r="F330" s="369">
        <f>+VLOOKUP(B330,'[1]Alimentazione CE Ricavi'!$H$1:$M$270,6,FALSE)</f>
        <v>0</v>
      </c>
      <c r="G330" s="369"/>
      <c r="H330" s="369">
        <f t="shared" ref="H330:H388" si="11">+I330+J330</f>
        <v>0</v>
      </c>
      <c r="I330" s="369">
        <v>0</v>
      </c>
      <c r="J330" s="369"/>
    </row>
    <row r="331" spans="1:10" ht="25.5">
      <c r="A331" s="356" t="s">
        <v>1967</v>
      </c>
      <c r="B331" s="357" t="s">
        <v>410</v>
      </c>
      <c r="C331" s="356" t="s">
        <v>1718</v>
      </c>
      <c r="D331" s="358"/>
      <c r="E331" s="385"/>
      <c r="F331" s="385"/>
      <c r="G331" s="385"/>
      <c r="H331" s="385"/>
      <c r="I331" s="385"/>
      <c r="J331" s="385"/>
    </row>
    <row r="332" spans="1:10" ht="24">
      <c r="A332" s="359" t="s">
        <v>1969</v>
      </c>
      <c r="B332" s="360" t="s">
        <v>3537</v>
      </c>
      <c r="C332" s="361" t="s">
        <v>409</v>
      </c>
      <c r="D332" s="362"/>
      <c r="E332" s="369">
        <f t="shared" si="10"/>
        <v>0</v>
      </c>
      <c r="F332" s="369">
        <f>+VLOOKUP(B332,'[1]Alimentazione CE Ricavi'!$H$1:$M$270,6,FALSE)</f>
        <v>0</v>
      </c>
      <c r="G332" s="369"/>
      <c r="H332" s="369">
        <f t="shared" si="11"/>
        <v>0</v>
      </c>
      <c r="I332" s="369">
        <v>0</v>
      </c>
      <c r="J332" s="369"/>
    </row>
    <row r="333" spans="1:10" ht="25.5">
      <c r="A333" s="356" t="s">
        <v>1967</v>
      </c>
      <c r="B333" s="357" t="s">
        <v>412</v>
      </c>
      <c r="C333" s="356" t="s">
        <v>1719</v>
      </c>
      <c r="D333" s="358"/>
      <c r="E333" s="385"/>
      <c r="F333" s="385"/>
      <c r="G333" s="385"/>
      <c r="H333" s="385"/>
      <c r="I333" s="385"/>
      <c r="J333" s="385"/>
    </row>
    <row r="334" spans="1:10">
      <c r="A334" s="359" t="s">
        <v>1969</v>
      </c>
      <c r="B334" s="360" t="s">
        <v>3538</v>
      </c>
      <c r="C334" s="361" t="s">
        <v>411</v>
      </c>
      <c r="D334" s="362"/>
      <c r="E334" s="369">
        <f t="shared" si="10"/>
        <v>0</v>
      </c>
      <c r="F334" s="369">
        <f>+VLOOKUP(B334,'[1]Alimentazione CE Ricavi'!$H$1:$M$270,6,FALSE)</f>
        <v>0</v>
      </c>
      <c r="G334" s="369"/>
      <c r="H334" s="369">
        <f t="shared" si="11"/>
        <v>0</v>
      </c>
      <c r="I334" s="369">
        <v>0</v>
      </c>
      <c r="J334" s="369"/>
    </row>
    <row r="335" spans="1:10">
      <c r="A335" s="356" t="s">
        <v>1967</v>
      </c>
      <c r="B335" s="357" t="s">
        <v>414</v>
      </c>
      <c r="C335" s="356" t="s">
        <v>1720</v>
      </c>
      <c r="D335" s="358"/>
      <c r="E335" s="385"/>
      <c r="F335" s="385"/>
      <c r="G335" s="385"/>
      <c r="H335" s="385"/>
      <c r="I335" s="385"/>
      <c r="J335" s="385"/>
    </row>
    <row r="336" spans="1:10">
      <c r="A336" s="359" t="s">
        <v>1969</v>
      </c>
      <c r="B336" s="360" t="s">
        <v>3539</v>
      </c>
      <c r="C336" s="361" t="s">
        <v>413</v>
      </c>
      <c r="D336" s="362"/>
      <c r="E336" s="369">
        <f t="shared" si="10"/>
        <v>0</v>
      </c>
      <c r="F336" s="369">
        <f>+VLOOKUP(B336,'[1]Alimentazione CE Ricavi'!$H$1:$M$270,6,FALSE)</f>
        <v>0</v>
      </c>
      <c r="G336" s="369"/>
      <c r="H336" s="369">
        <f t="shared" si="11"/>
        <v>0</v>
      </c>
      <c r="I336" s="369">
        <v>0</v>
      </c>
      <c r="J336" s="369"/>
    </row>
    <row r="337" spans="1:10">
      <c r="A337" s="356" t="s">
        <v>1967</v>
      </c>
      <c r="B337" s="357" t="s">
        <v>416</v>
      </c>
      <c r="C337" s="356" t="s">
        <v>1721</v>
      </c>
      <c r="D337" s="358"/>
      <c r="E337" s="385"/>
      <c r="F337" s="385"/>
      <c r="G337" s="385"/>
      <c r="H337" s="385"/>
      <c r="I337" s="385"/>
      <c r="J337" s="385"/>
    </row>
    <row r="338" spans="1:10">
      <c r="A338" s="359" t="s">
        <v>1969</v>
      </c>
      <c r="B338" s="360" t="s">
        <v>3540</v>
      </c>
      <c r="C338" s="361" t="s">
        <v>415</v>
      </c>
      <c r="D338" s="362"/>
      <c r="E338" s="369">
        <f t="shared" si="10"/>
        <v>0</v>
      </c>
      <c r="F338" s="369">
        <f>+VLOOKUP(B338,'[1]Alimentazione CE Ricavi'!$H$1:$M$270,6,FALSE)</f>
        <v>0</v>
      </c>
      <c r="G338" s="369"/>
      <c r="H338" s="369">
        <f t="shared" si="11"/>
        <v>0</v>
      </c>
      <c r="I338" s="369">
        <v>0</v>
      </c>
      <c r="J338" s="369"/>
    </row>
    <row r="339" spans="1:10">
      <c r="A339" s="382">
        <v>2</v>
      </c>
      <c r="B339" s="357" t="s">
        <v>3549</v>
      </c>
      <c r="C339" s="357" t="s">
        <v>3550</v>
      </c>
      <c r="D339" s="372"/>
      <c r="E339" s="384"/>
      <c r="F339" s="384"/>
      <c r="G339" s="384"/>
      <c r="H339" s="384"/>
      <c r="I339" s="384"/>
      <c r="J339" s="384"/>
    </row>
    <row r="340" spans="1:10">
      <c r="A340" s="356" t="s">
        <v>1965</v>
      </c>
      <c r="B340" s="357" t="s">
        <v>418</v>
      </c>
      <c r="C340" s="356" t="s">
        <v>3551</v>
      </c>
      <c r="D340" s="358"/>
      <c r="E340" s="385"/>
      <c r="F340" s="385"/>
      <c r="G340" s="385"/>
      <c r="H340" s="385"/>
      <c r="I340" s="385"/>
      <c r="J340" s="385"/>
    </row>
    <row r="341" spans="1:10">
      <c r="A341" s="359" t="s">
        <v>1967</v>
      </c>
      <c r="B341" s="360" t="s">
        <v>3552</v>
      </c>
      <c r="C341" s="361" t="s">
        <v>417</v>
      </c>
      <c r="D341" s="362"/>
      <c r="E341" s="369">
        <f t="shared" si="10"/>
        <v>0</v>
      </c>
      <c r="F341" s="369">
        <f>+VLOOKUP(B341,'[1]Alimentazione CE Ricavi'!$H$1:$M$270,6,FALSE)</f>
        <v>0</v>
      </c>
      <c r="G341" s="369"/>
      <c r="H341" s="369">
        <f t="shared" si="11"/>
        <v>0</v>
      </c>
      <c r="I341" s="369">
        <v>0</v>
      </c>
      <c r="J341" s="369"/>
    </row>
    <row r="342" spans="1:10">
      <c r="A342" s="383" t="s">
        <v>1962</v>
      </c>
      <c r="B342" s="357" t="s">
        <v>3555</v>
      </c>
      <c r="C342" s="356" t="s">
        <v>3556</v>
      </c>
      <c r="D342" s="358"/>
      <c r="E342" s="385"/>
      <c r="F342" s="385"/>
      <c r="G342" s="385"/>
      <c r="H342" s="385"/>
      <c r="I342" s="385"/>
      <c r="J342" s="385"/>
    </row>
    <row r="343" spans="1:10">
      <c r="A343" s="356" t="s">
        <v>1965</v>
      </c>
      <c r="B343" s="357" t="s">
        <v>419</v>
      </c>
      <c r="C343" s="356" t="s">
        <v>1738</v>
      </c>
      <c r="D343" s="358"/>
      <c r="E343" s="385"/>
      <c r="F343" s="385"/>
      <c r="G343" s="385"/>
      <c r="H343" s="385"/>
      <c r="I343" s="385"/>
      <c r="J343" s="385"/>
    </row>
    <row r="344" spans="1:10">
      <c r="A344" s="356" t="s">
        <v>1967</v>
      </c>
      <c r="B344" s="357" t="s">
        <v>421</v>
      </c>
      <c r="C344" s="356" t="s">
        <v>1739</v>
      </c>
      <c r="D344" s="358"/>
      <c r="E344" s="385"/>
      <c r="F344" s="385"/>
      <c r="G344" s="385"/>
      <c r="H344" s="385"/>
      <c r="I344" s="385"/>
      <c r="J344" s="385"/>
    </row>
    <row r="345" spans="1:10">
      <c r="A345" s="359" t="s">
        <v>1969</v>
      </c>
      <c r="B345" s="360" t="s">
        <v>3557</v>
      </c>
      <c r="C345" s="361" t="s">
        <v>420</v>
      </c>
      <c r="D345" s="362"/>
      <c r="E345" s="369">
        <f t="shared" si="10"/>
        <v>0</v>
      </c>
      <c r="F345" s="369">
        <f>+VLOOKUP(B345,'[1]Alimentazione CE Ricavi'!$H$1:$M$270,6,FALSE)</f>
        <v>0</v>
      </c>
      <c r="G345" s="369"/>
      <c r="H345" s="369">
        <f t="shared" si="11"/>
        <v>0</v>
      </c>
      <c r="I345" s="369">
        <v>0</v>
      </c>
      <c r="J345" s="369"/>
    </row>
    <row r="346" spans="1:10">
      <c r="A346" s="356" t="s">
        <v>1967</v>
      </c>
      <c r="B346" s="357" t="s">
        <v>423</v>
      </c>
      <c r="C346" s="356" t="s">
        <v>1740</v>
      </c>
      <c r="D346" s="358"/>
      <c r="E346" s="385"/>
      <c r="F346" s="385"/>
      <c r="G346" s="385"/>
      <c r="H346" s="385"/>
      <c r="I346" s="385"/>
      <c r="J346" s="385"/>
    </row>
    <row r="347" spans="1:10">
      <c r="A347" s="356" t="s">
        <v>1969</v>
      </c>
      <c r="B347" s="357" t="s">
        <v>425</v>
      </c>
      <c r="C347" s="356" t="s">
        <v>1741</v>
      </c>
      <c r="D347" s="358"/>
      <c r="E347" s="385"/>
      <c r="F347" s="385"/>
      <c r="G347" s="385"/>
      <c r="H347" s="385"/>
      <c r="I347" s="385"/>
      <c r="J347" s="385"/>
    </row>
    <row r="348" spans="1:10">
      <c r="A348" s="359" t="s">
        <v>1971</v>
      </c>
      <c r="B348" s="360" t="s">
        <v>3558</v>
      </c>
      <c r="C348" s="361" t="s">
        <v>424</v>
      </c>
      <c r="D348" s="362"/>
      <c r="E348" s="369">
        <f t="shared" si="10"/>
        <v>0</v>
      </c>
      <c r="F348" s="369">
        <f>+VLOOKUP(B348,'[1]Alimentazione CE Ricavi'!$H$1:$M$270,6,FALSE)</f>
        <v>0</v>
      </c>
      <c r="G348" s="369"/>
      <c r="H348" s="369">
        <f t="shared" si="11"/>
        <v>0</v>
      </c>
      <c r="I348" s="369">
        <v>0</v>
      </c>
      <c r="J348" s="369"/>
    </row>
    <row r="349" spans="1:10">
      <c r="A349" s="356" t="s">
        <v>1969</v>
      </c>
      <c r="B349" s="357" t="s">
        <v>426</v>
      </c>
      <c r="C349" s="356" t="s">
        <v>1742</v>
      </c>
      <c r="D349" s="358"/>
      <c r="E349" s="385"/>
      <c r="F349" s="385"/>
      <c r="G349" s="385"/>
      <c r="H349" s="385"/>
      <c r="I349" s="385"/>
      <c r="J349" s="385"/>
    </row>
    <row r="350" spans="1:10" ht="25.5">
      <c r="A350" s="356" t="s">
        <v>1971</v>
      </c>
      <c r="B350" s="357" t="s">
        <v>428</v>
      </c>
      <c r="C350" s="356" t="s">
        <v>1743</v>
      </c>
      <c r="D350" s="358"/>
      <c r="E350" s="385"/>
      <c r="F350" s="385"/>
      <c r="G350" s="385"/>
      <c r="H350" s="385"/>
      <c r="I350" s="385"/>
      <c r="J350" s="385"/>
    </row>
    <row r="351" spans="1:10">
      <c r="A351" s="359" t="s">
        <v>1974</v>
      </c>
      <c r="B351" s="360" t="s">
        <v>3559</v>
      </c>
      <c r="C351" s="361" t="s">
        <v>427</v>
      </c>
      <c r="D351" s="362"/>
      <c r="E351" s="369">
        <f t="shared" si="10"/>
        <v>0</v>
      </c>
      <c r="F351" s="369">
        <f>+VLOOKUP(B351,'[1]Alimentazione CE Ricavi'!$H$1:$M$270,6,FALSE)</f>
        <v>0</v>
      </c>
      <c r="G351" s="369"/>
      <c r="H351" s="369">
        <f t="shared" si="11"/>
        <v>0</v>
      </c>
      <c r="I351" s="369">
        <v>0</v>
      </c>
      <c r="J351" s="369"/>
    </row>
    <row r="352" spans="1:10" ht="25.5">
      <c r="A352" s="356" t="s">
        <v>1971</v>
      </c>
      <c r="B352" s="357" t="s">
        <v>430</v>
      </c>
      <c r="C352" s="356" t="s">
        <v>1744</v>
      </c>
      <c r="D352" s="358" t="s">
        <v>1248</v>
      </c>
      <c r="E352" s="385"/>
      <c r="F352" s="385"/>
      <c r="G352" s="385"/>
      <c r="H352" s="385"/>
      <c r="I352" s="385"/>
      <c r="J352" s="385"/>
    </row>
    <row r="353" spans="1:10" ht="24">
      <c r="A353" s="359" t="s">
        <v>1974</v>
      </c>
      <c r="B353" s="360" t="s">
        <v>3560</v>
      </c>
      <c r="C353" s="361" t="s">
        <v>429</v>
      </c>
      <c r="D353" s="362" t="s">
        <v>1248</v>
      </c>
      <c r="E353" s="369">
        <f t="shared" si="10"/>
        <v>0</v>
      </c>
      <c r="F353" s="369">
        <f>+VLOOKUP(B353,'[1]Alimentazione CE Ricavi'!$H$1:$M$270,6,FALSE)</f>
        <v>0</v>
      </c>
      <c r="G353" s="369"/>
      <c r="H353" s="369">
        <f t="shared" si="11"/>
        <v>0</v>
      </c>
      <c r="I353" s="369">
        <v>0</v>
      </c>
      <c r="J353" s="369"/>
    </row>
    <row r="354" spans="1:10">
      <c r="A354" s="356" t="s">
        <v>1971</v>
      </c>
      <c r="B354" s="357" t="s">
        <v>431</v>
      </c>
      <c r="C354" s="356" t="s">
        <v>1745</v>
      </c>
      <c r="D354" s="358"/>
      <c r="E354" s="385"/>
      <c r="F354" s="385"/>
      <c r="G354" s="385"/>
      <c r="H354" s="385"/>
      <c r="I354" s="385"/>
      <c r="J354" s="385"/>
    </row>
    <row r="355" spans="1:10" ht="25.5">
      <c r="A355" s="356" t="s">
        <v>1974</v>
      </c>
      <c r="B355" s="357" t="s">
        <v>433</v>
      </c>
      <c r="C355" s="356" t="s">
        <v>1746</v>
      </c>
      <c r="D355" s="358"/>
      <c r="E355" s="385"/>
      <c r="F355" s="385"/>
      <c r="G355" s="385"/>
      <c r="H355" s="385"/>
      <c r="I355" s="385"/>
      <c r="J355" s="385"/>
    </row>
    <row r="356" spans="1:10" ht="24">
      <c r="A356" s="359" t="s">
        <v>2090</v>
      </c>
      <c r="B356" s="360" t="s">
        <v>3561</v>
      </c>
      <c r="C356" s="361" t="s">
        <v>432</v>
      </c>
      <c r="D356" s="362"/>
      <c r="E356" s="369">
        <f t="shared" si="10"/>
        <v>0</v>
      </c>
      <c r="F356" s="369">
        <f>+VLOOKUP(B356,'[1]Alimentazione CE Ricavi'!$H$1:$M$270,6,FALSE)</f>
        <v>0</v>
      </c>
      <c r="G356" s="369"/>
      <c r="H356" s="369">
        <f t="shared" si="11"/>
        <v>0</v>
      </c>
      <c r="I356" s="369">
        <v>0</v>
      </c>
      <c r="J356" s="369"/>
    </row>
    <row r="357" spans="1:10" ht="25.5">
      <c r="A357" s="356" t="s">
        <v>1974</v>
      </c>
      <c r="B357" s="357" t="s">
        <v>435</v>
      </c>
      <c r="C357" s="356" t="s">
        <v>1747</v>
      </c>
      <c r="D357" s="358"/>
      <c r="E357" s="385"/>
      <c r="F357" s="385"/>
      <c r="G357" s="385"/>
      <c r="H357" s="385"/>
      <c r="I357" s="385"/>
      <c r="J357" s="385"/>
    </row>
    <row r="358" spans="1:10">
      <c r="A358" s="359" t="s">
        <v>2090</v>
      </c>
      <c r="B358" s="360" t="s">
        <v>3562</v>
      </c>
      <c r="C358" s="361" t="s">
        <v>434</v>
      </c>
      <c r="D358" s="362"/>
      <c r="E358" s="369">
        <f t="shared" si="10"/>
        <v>0</v>
      </c>
      <c r="F358" s="369">
        <f>+VLOOKUP(B358,'[1]Alimentazione CE Ricavi'!$H$1:$M$270,6,FALSE)</f>
        <v>0</v>
      </c>
      <c r="G358" s="369"/>
      <c r="H358" s="369">
        <f t="shared" si="11"/>
        <v>0</v>
      </c>
      <c r="I358" s="369">
        <v>0</v>
      </c>
      <c r="J358" s="369"/>
    </row>
    <row r="359" spans="1:10" ht="25.5">
      <c r="A359" s="356" t="s">
        <v>1974</v>
      </c>
      <c r="B359" s="357" t="s">
        <v>437</v>
      </c>
      <c r="C359" s="356" t="s">
        <v>1748</v>
      </c>
      <c r="D359" s="358"/>
      <c r="E359" s="385"/>
      <c r="F359" s="385"/>
      <c r="G359" s="385"/>
      <c r="H359" s="385"/>
      <c r="I359" s="385"/>
      <c r="J359" s="385"/>
    </row>
    <row r="360" spans="1:10" ht="24">
      <c r="A360" s="359" t="s">
        <v>2090</v>
      </c>
      <c r="B360" s="360" t="s">
        <v>3563</v>
      </c>
      <c r="C360" s="361" t="s">
        <v>436</v>
      </c>
      <c r="D360" s="362"/>
      <c r="E360" s="369">
        <f t="shared" si="10"/>
        <v>0</v>
      </c>
      <c r="F360" s="369">
        <f>+VLOOKUP(B360,'[1]Alimentazione CE Ricavi'!$H$1:$M$270,6,FALSE)</f>
        <v>0</v>
      </c>
      <c r="G360" s="369"/>
      <c r="H360" s="369">
        <f t="shared" si="11"/>
        <v>0</v>
      </c>
      <c r="I360" s="369">
        <v>0</v>
      </c>
      <c r="J360" s="369"/>
    </row>
    <row r="361" spans="1:10" ht="25.5">
      <c r="A361" s="356" t="s">
        <v>1974</v>
      </c>
      <c r="B361" s="357" t="s">
        <v>439</v>
      </c>
      <c r="C361" s="356" t="s">
        <v>1749</v>
      </c>
      <c r="D361" s="358"/>
      <c r="E361" s="385"/>
      <c r="F361" s="385"/>
      <c r="G361" s="385"/>
      <c r="H361" s="385"/>
      <c r="I361" s="385"/>
      <c r="J361" s="385"/>
    </row>
    <row r="362" spans="1:10" ht="24">
      <c r="A362" s="359" t="s">
        <v>2090</v>
      </c>
      <c r="B362" s="360" t="s">
        <v>3564</v>
      </c>
      <c r="C362" s="361" t="s">
        <v>438</v>
      </c>
      <c r="D362" s="362"/>
      <c r="E362" s="369">
        <f t="shared" si="10"/>
        <v>0</v>
      </c>
      <c r="F362" s="369">
        <f>+VLOOKUP(B362,'[1]Alimentazione CE Ricavi'!$H$1:$M$270,6,FALSE)</f>
        <v>0</v>
      </c>
      <c r="G362" s="369"/>
      <c r="H362" s="369">
        <f t="shared" si="11"/>
        <v>0</v>
      </c>
      <c r="I362" s="369">
        <v>0</v>
      </c>
      <c r="J362" s="369"/>
    </row>
    <row r="363" spans="1:10" ht="25.5">
      <c r="A363" s="356" t="s">
        <v>1974</v>
      </c>
      <c r="B363" s="357" t="s">
        <v>441</v>
      </c>
      <c r="C363" s="356" t="s">
        <v>1750</v>
      </c>
      <c r="D363" s="358"/>
      <c r="E363" s="385"/>
      <c r="F363" s="385"/>
      <c r="G363" s="385"/>
      <c r="H363" s="385"/>
      <c r="I363" s="385"/>
      <c r="J363" s="385"/>
    </row>
    <row r="364" spans="1:10" ht="24">
      <c r="A364" s="359" t="s">
        <v>2090</v>
      </c>
      <c r="B364" s="360" t="s">
        <v>3565</v>
      </c>
      <c r="C364" s="361" t="s">
        <v>440</v>
      </c>
      <c r="D364" s="362"/>
      <c r="E364" s="369">
        <f t="shared" si="10"/>
        <v>0</v>
      </c>
      <c r="F364" s="369">
        <f>+VLOOKUP(B364,'[1]Alimentazione CE Ricavi'!$H$1:$M$270,6,FALSE)</f>
        <v>0</v>
      </c>
      <c r="G364" s="369"/>
      <c r="H364" s="369">
        <f t="shared" si="11"/>
        <v>0</v>
      </c>
      <c r="I364" s="369">
        <v>0</v>
      </c>
      <c r="J364" s="369"/>
    </row>
    <row r="365" spans="1:10" ht="25.5">
      <c r="A365" s="356" t="s">
        <v>1974</v>
      </c>
      <c r="B365" s="357" t="s">
        <v>443</v>
      </c>
      <c r="C365" s="356" t="s">
        <v>1751</v>
      </c>
      <c r="D365" s="358"/>
      <c r="E365" s="385"/>
      <c r="F365" s="385"/>
      <c r="G365" s="385"/>
      <c r="H365" s="385"/>
      <c r="I365" s="385"/>
      <c r="J365" s="385"/>
    </row>
    <row r="366" spans="1:10" ht="24">
      <c r="A366" s="359" t="s">
        <v>2090</v>
      </c>
      <c r="B366" s="360" t="s">
        <v>3566</v>
      </c>
      <c r="C366" s="361" t="s">
        <v>442</v>
      </c>
      <c r="D366" s="362"/>
      <c r="E366" s="369">
        <f t="shared" si="10"/>
        <v>0</v>
      </c>
      <c r="F366" s="369">
        <f>+VLOOKUP(B366,'[1]Alimentazione CE Ricavi'!$H$1:$M$270,6,FALSE)</f>
        <v>0</v>
      </c>
      <c r="G366" s="369"/>
      <c r="H366" s="369">
        <f t="shared" si="11"/>
        <v>2.1800000000000002</v>
      </c>
      <c r="I366" s="369">
        <v>2.1800000000000002</v>
      </c>
      <c r="J366" s="369"/>
    </row>
    <row r="367" spans="1:10">
      <c r="A367" s="356" t="s">
        <v>1974</v>
      </c>
      <c r="B367" s="357" t="s">
        <v>445</v>
      </c>
      <c r="C367" s="356" t="s">
        <v>1752</v>
      </c>
      <c r="D367" s="358"/>
      <c r="E367" s="385"/>
      <c r="F367" s="385"/>
      <c r="G367" s="385"/>
      <c r="H367" s="385"/>
      <c r="I367" s="385"/>
      <c r="J367" s="385"/>
    </row>
    <row r="368" spans="1:10">
      <c r="A368" s="359" t="s">
        <v>2090</v>
      </c>
      <c r="B368" s="360" t="s">
        <v>3567</v>
      </c>
      <c r="C368" s="361" t="s">
        <v>444</v>
      </c>
      <c r="D368" s="362"/>
      <c r="E368" s="369">
        <f t="shared" si="10"/>
        <v>0</v>
      </c>
      <c r="F368" s="369">
        <f>+VLOOKUP(B368,'[1]Alimentazione CE Ricavi'!$H$1:$M$270,6,FALSE)</f>
        <v>0</v>
      </c>
      <c r="G368" s="369"/>
      <c r="H368" s="369">
        <f t="shared" si="11"/>
        <v>964890.59</v>
      </c>
      <c r="I368" s="369">
        <v>964890.59</v>
      </c>
      <c r="J368" s="369"/>
    </row>
    <row r="369" spans="1:10">
      <c r="A369" s="356" t="s">
        <v>1969</v>
      </c>
      <c r="B369" s="357" t="s">
        <v>1753</v>
      </c>
      <c r="C369" s="356" t="s">
        <v>3568</v>
      </c>
      <c r="D369" s="358"/>
      <c r="E369" s="385"/>
      <c r="F369" s="385"/>
      <c r="G369" s="385"/>
      <c r="H369" s="385"/>
      <c r="I369" s="385"/>
      <c r="J369" s="385"/>
    </row>
    <row r="370" spans="1:10" ht="25.5">
      <c r="A370" s="356" t="s">
        <v>1971</v>
      </c>
      <c r="B370" s="357" t="s">
        <v>447</v>
      </c>
      <c r="C370" s="356" t="s">
        <v>1755</v>
      </c>
      <c r="D370" s="358" t="s">
        <v>1248</v>
      </c>
      <c r="E370" s="385"/>
      <c r="F370" s="385"/>
      <c r="G370" s="385"/>
      <c r="H370" s="385"/>
      <c r="I370" s="385"/>
      <c r="J370" s="385"/>
    </row>
    <row r="371" spans="1:10" ht="24">
      <c r="A371" s="359" t="s">
        <v>1974</v>
      </c>
      <c r="B371" s="360" t="s">
        <v>3569</v>
      </c>
      <c r="C371" s="361" t="s">
        <v>446</v>
      </c>
      <c r="D371" s="362" t="s">
        <v>1248</v>
      </c>
      <c r="E371" s="369">
        <f t="shared" si="10"/>
        <v>0</v>
      </c>
      <c r="F371" s="369">
        <f>+VLOOKUP(B371,'[1]Alimentazione CE Ricavi'!$H$1:$M$270,6,FALSE)</f>
        <v>0</v>
      </c>
      <c r="G371" s="369"/>
      <c r="H371" s="369">
        <f t="shared" si="11"/>
        <v>0</v>
      </c>
      <c r="I371" s="369">
        <v>0</v>
      </c>
      <c r="J371" s="369"/>
    </row>
    <row r="372" spans="1:10">
      <c r="A372" s="356" t="s">
        <v>1971</v>
      </c>
      <c r="B372" s="357" t="s">
        <v>1756</v>
      </c>
      <c r="C372" s="356" t="s">
        <v>1757</v>
      </c>
      <c r="D372" s="358"/>
      <c r="E372" s="385"/>
      <c r="F372" s="385"/>
      <c r="G372" s="385"/>
      <c r="H372" s="385"/>
      <c r="I372" s="385"/>
      <c r="J372" s="385"/>
    </row>
    <row r="373" spans="1:10" ht="25.5">
      <c r="A373" s="356" t="s">
        <v>1974</v>
      </c>
      <c r="B373" s="357" t="s">
        <v>449</v>
      </c>
      <c r="C373" s="356" t="s">
        <v>1758</v>
      </c>
      <c r="D373" s="358"/>
      <c r="E373" s="385"/>
      <c r="F373" s="385"/>
      <c r="G373" s="385"/>
      <c r="H373" s="385"/>
      <c r="I373" s="385"/>
      <c r="J373" s="385"/>
    </row>
    <row r="374" spans="1:10" ht="24">
      <c r="A374" s="359" t="s">
        <v>2090</v>
      </c>
      <c r="B374" s="360" t="s">
        <v>3570</v>
      </c>
      <c r="C374" s="361" t="s">
        <v>448</v>
      </c>
      <c r="D374" s="362"/>
      <c r="E374" s="369">
        <f t="shared" si="10"/>
        <v>0</v>
      </c>
      <c r="F374" s="369">
        <f>+VLOOKUP(B374,'[1]Alimentazione CE Ricavi'!$H$1:$M$270,6,FALSE)</f>
        <v>0</v>
      </c>
      <c r="G374" s="369"/>
      <c r="H374" s="369">
        <f t="shared" si="11"/>
        <v>0</v>
      </c>
      <c r="I374" s="369">
        <v>0</v>
      </c>
      <c r="J374" s="369"/>
    </row>
    <row r="375" spans="1:10" ht="25.5">
      <c r="A375" s="356" t="s">
        <v>1974</v>
      </c>
      <c r="B375" s="357" t="s">
        <v>451</v>
      </c>
      <c r="C375" s="356" t="s">
        <v>1759</v>
      </c>
      <c r="D375" s="358"/>
      <c r="E375" s="385"/>
      <c r="F375" s="385"/>
      <c r="G375" s="385"/>
      <c r="H375" s="385"/>
      <c r="I375" s="385"/>
      <c r="J375" s="385"/>
    </row>
    <row r="376" spans="1:10">
      <c r="A376" s="359" t="s">
        <v>2090</v>
      </c>
      <c r="B376" s="360" t="s">
        <v>3571</v>
      </c>
      <c r="C376" s="361" t="s">
        <v>450</v>
      </c>
      <c r="D376" s="362"/>
      <c r="E376" s="386">
        <f t="shared" si="10"/>
        <v>0</v>
      </c>
      <c r="F376" s="386">
        <f>+VLOOKUP(B376,'[1]Alimentazione CE Ricavi'!$H$1:$M$270,6,FALSE)</f>
        <v>0</v>
      </c>
      <c r="G376" s="386"/>
      <c r="H376" s="386">
        <f t="shared" si="11"/>
        <v>0</v>
      </c>
      <c r="I376" s="386">
        <v>0</v>
      </c>
      <c r="J376" s="386"/>
    </row>
    <row r="377" spans="1:10" ht="25.5">
      <c r="A377" s="356" t="s">
        <v>1974</v>
      </c>
      <c r="B377" s="357" t="s">
        <v>453</v>
      </c>
      <c r="C377" s="356" t="s">
        <v>1760</v>
      </c>
      <c r="D377" s="358"/>
      <c r="E377" s="385"/>
      <c r="F377" s="385"/>
      <c r="G377" s="385"/>
      <c r="H377" s="385"/>
      <c r="I377" s="385"/>
      <c r="J377" s="385"/>
    </row>
    <row r="378" spans="1:10" ht="24">
      <c r="A378" s="359" t="s">
        <v>2090</v>
      </c>
      <c r="B378" s="360" t="s">
        <v>3572</v>
      </c>
      <c r="C378" s="361" t="s">
        <v>452</v>
      </c>
      <c r="D378" s="362"/>
      <c r="E378" s="369">
        <f t="shared" si="10"/>
        <v>0</v>
      </c>
      <c r="F378" s="369">
        <f>+VLOOKUP(B378,'[1]Alimentazione CE Ricavi'!$H$1:$M$270,6,FALSE)</f>
        <v>0</v>
      </c>
      <c r="G378" s="369"/>
      <c r="H378" s="369">
        <f t="shared" si="11"/>
        <v>0</v>
      </c>
      <c r="I378" s="369">
        <v>0</v>
      </c>
      <c r="J378" s="369"/>
    </row>
    <row r="379" spans="1:10" ht="25.5">
      <c r="A379" s="356" t="s">
        <v>1974</v>
      </c>
      <c r="B379" s="357" t="s">
        <v>455</v>
      </c>
      <c r="C379" s="356" t="s">
        <v>1761</v>
      </c>
      <c r="D379" s="358"/>
      <c r="E379" s="385"/>
      <c r="F379" s="385"/>
      <c r="G379" s="385"/>
      <c r="H379" s="385"/>
      <c r="I379" s="385"/>
      <c r="J379" s="385"/>
    </row>
    <row r="380" spans="1:10" ht="24">
      <c r="A380" s="359" t="s">
        <v>2090</v>
      </c>
      <c r="B380" s="360" t="s">
        <v>3573</v>
      </c>
      <c r="C380" s="361" t="s">
        <v>454</v>
      </c>
      <c r="D380" s="362"/>
      <c r="E380" s="369">
        <f t="shared" si="10"/>
        <v>0</v>
      </c>
      <c r="F380" s="369">
        <f>+VLOOKUP(B380,'[1]Alimentazione CE Ricavi'!$H$1:$M$270,6,FALSE)</f>
        <v>0</v>
      </c>
      <c r="G380" s="369"/>
      <c r="H380" s="369">
        <f t="shared" si="11"/>
        <v>0</v>
      </c>
      <c r="I380" s="369">
        <v>0</v>
      </c>
      <c r="J380" s="369"/>
    </row>
    <row r="381" spans="1:10" ht="25.5">
      <c r="A381" s="356" t="s">
        <v>1974</v>
      </c>
      <c r="B381" s="357" t="s">
        <v>457</v>
      </c>
      <c r="C381" s="356" t="s">
        <v>1762</v>
      </c>
      <c r="D381" s="358"/>
      <c r="E381" s="385"/>
      <c r="F381" s="385"/>
      <c r="G381" s="385"/>
      <c r="H381" s="385"/>
      <c r="I381" s="385"/>
      <c r="J381" s="385"/>
    </row>
    <row r="382" spans="1:10" ht="24">
      <c r="A382" s="359" t="s">
        <v>2090</v>
      </c>
      <c r="B382" s="360" t="s">
        <v>3574</v>
      </c>
      <c r="C382" s="361" t="s">
        <v>456</v>
      </c>
      <c r="D382" s="362"/>
      <c r="E382" s="369">
        <f t="shared" si="10"/>
        <v>0</v>
      </c>
      <c r="F382" s="369">
        <f>+VLOOKUP(B382,'[1]Alimentazione CE Ricavi'!$H$1:$M$270,6,FALSE)</f>
        <v>0</v>
      </c>
      <c r="G382" s="369"/>
      <c r="H382" s="369">
        <f t="shared" si="11"/>
        <v>0</v>
      </c>
      <c r="I382" s="369">
        <v>0</v>
      </c>
      <c r="J382" s="369"/>
    </row>
    <row r="383" spans="1:10" ht="25.5">
      <c r="A383" s="356" t="s">
        <v>1974</v>
      </c>
      <c r="B383" s="357" t="s">
        <v>459</v>
      </c>
      <c r="C383" s="356" t="s">
        <v>1763</v>
      </c>
      <c r="D383" s="358"/>
      <c r="E383" s="385"/>
      <c r="F383" s="385"/>
      <c r="G383" s="385"/>
      <c r="H383" s="385"/>
      <c r="I383" s="385"/>
      <c r="J383" s="385"/>
    </row>
    <row r="384" spans="1:10" ht="24">
      <c r="A384" s="359" t="s">
        <v>2090</v>
      </c>
      <c r="B384" s="360" t="s">
        <v>3575</v>
      </c>
      <c r="C384" s="361" t="s">
        <v>458</v>
      </c>
      <c r="D384" s="362"/>
      <c r="E384" s="369">
        <f t="shared" si="10"/>
        <v>0</v>
      </c>
      <c r="F384" s="369">
        <f>+VLOOKUP(B384,'[1]Alimentazione CE Ricavi'!$H$1:$M$270,6,FALSE)</f>
        <v>0</v>
      </c>
      <c r="G384" s="369"/>
      <c r="H384" s="369">
        <f t="shared" si="11"/>
        <v>0</v>
      </c>
      <c r="I384" s="369">
        <v>0</v>
      </c>
      <c r="J384" s="369"/>
    </row>
    <row r="385" spans="1:190">
      <c r="A385" s="356" t="s">
        <v>1974</v>
      </c>
      <c r="B385" s="357" t="s">
        <v>461</v>
      </c>
      <c r="C385" s="356" t="s">
        <v>1764</v>
      </c>
      <c r="D385" s="358"/>
      <c r="E385" s="385"/>
      <c r="F385" s="385"/>
      <c r="G385" s="385"/>
      <c r="H385" s="385"/>
      <c r="I385" s="385"/>
      <c r="J385" s="385"/>
    </row>
    <row r="386" spans="1:190">
      <c r="A386" s="359" t="s">
        <v>2090</v>
      </c>
      <c r="B386" s="360" t="s">
        <v>3576</v>
      </c>
      <c r="C386" s="361" t="s">
        <v>460</v>
      </c>
      <c r="D386" s="362"/>
      <c r="E386" s="369">
        <f t="shared" si="10"/>
        <v>0</v>
      </c>
      <c r="F386" s="369">
        <f>+VLOOKUP(B386,'[1]Alimentazione CE Ricavi'!$H$1:$M$270,6,FALSE)</f>
        <v>0</v>
      </c>
      <c r="G386" s="369"/>
      <c r="H386" s="369">
        <f t="shared" si="11"/>
        <v>11663.64</v>
      </c>
      <c r="I386" s="369">
        <v>11663.64</v>
      </c>
      <c r="J386" s="369"/>
    </row>
    <row r="387" spans="1:190">
      <c r="A387" s="356" t="s">
        <v>1969</v>
      </c>
      <c r="B387" s="357" t="s">
        <v>462</v>
      </c>
      <c r="C387" s="356" t="s">
        <v>1765</v>
      </c>
      <c r="D387" s="358"/>
      <c r="E387" s="385"/>
      <c r="F387" s="385"/>
      <c r="G387" s="385"/>
      <c r="H387" s="385"/>
      <c r="I387" s="385"/>
      <c r="J387" s="385"/>
    </row>
    <row r="388" spans="1:190">
      <c r="A388" s="359" t="s">
        <v>1971</v>
      </c>
      <c r="B388" s="360" t="s">
        <v>3577</v>
      </c>
      <c r="C388" s="361" t="s">
        <v>422</v>
      </c>
      <c r="D388" s="362"/>
      <c r="E388" s="369">
        <f t="shared" si="10"/>
        <v>0</v>
      </c>
      <c r="F388" s="369">
        <f>+VLOOKUP(B388,'[1]Alimentazione CE Ricavi'!$H$1:$M$270,6,FALSE)</f>
        <v>0</v>
      </c>
      <c r="G388" s="369"/>
      <c r="H388" s="369">
        <f t="shared" si="11"/>
        <v>4.66</v>
      </c>
      <c r="I388" s="369">
        <v>4.66</v>
      </c>
      <c r="J388" s="369"/>
    </row>
    <row r="389" spans="1:190" s="396" customFormat="1">
      <c r="A389" s="359"/>
      <c r="B389" s="360"/>
      <c r="C389" s="361" t="s">
        <v>1860</v>
      </c>
      <c r="D389" s="362"/>
      <c r="E389" s="415">
        <v>523672921.80000001</v>
      </c>
      <c r="F389" s="386">
        <v>523672921.80000001</v>
      </c>
      <c r="G389" s="386">
        <f t="shared" ref="G389:I389" si="12">SUM(G7:G388)</f>
        <v>0</v>
      </c>
      <c r="H389" s="386">
        <f t="shared" si="12"/>
        <v>559422171.40748394</v>
      </c>
      <c r="I389" s="386">
        <v>559422171.40748394</v>
      </c>
      <c r="J389" s="386">
        <f>SUM(J7:J388)</f>
        <v>0</v>
      </c>
    </row>
    <row r="390" spans="1:190" s="396" customFormat="1">
      <c r="A390" s="359"/>
      <c r="B390" s="360"/>
      <c r="C390" s="361" t="s">
        <v>3612</v>
      </c>
      <c r="D390" s="362"/>
      <c r="E390" s="386">
        <f>+'Alimentazione CE Costi'!E1243</f>
        <v>523672921.79582036</v>
      </c>
      <c r="F390" s="386">
        <f>+'Alimentazione CE Costi'!F1243</f>
        <v>523672921.79582036</v>
      </c>
      <c r="G390" s="386">
        <f>+'Alimentazione CE Costi'!G1243</f>
        <v>0</v>
      </c>
      <c r="H390" s="386">
        <f>+'Alimentazione CE Costi'!H1243</f>
        <v>558038881.54135001</v>
      </c>
      <c r="I390" s="386">
        <v>558038881.54135001</v>
      </c>
      <c r="J390" s="386">
        <f>+'Alimentazione CE Costi'!J1243</f>
        <v>0</v>
      </c>
    </row>
    <row r="391" spans="1:190" s="396" customFormat="1">
      <c r="A391" s="359"/>
      <c r="B391" s="360"/>
      <c r="C391" s="361" t="s">
        <v>1815</v>
      </c>
      <c r="D391" s="362"/>
      <c r="E391" s="386">
        <f t="shared" ref="E391:I391" si="13">+E389-E390</f>
        <v>4.1796565055847168E-3</v>
      </c>
      <c r="F391" s="386">
        <f t="shared" si="13"/>
        <v>4.1796565055847168E-3</v>
      </c>
      <c r="G391" s="386">
        <f t="shared" si="13"/>
        <v>0</v>
      </c>
      <c r="H391" s="386">
        <f t="shared" si="13"/>
        <v>1383289.8661339283</v>
      </c>
      <c r="I391" s="386">
        <v>1383289.8661339283</v>
      </c>
      <c r="J391" s="386">
        <f>+J389-J390</f>
        <v>0</v>
      </c>
    </row>
    <row r="392" spans="1:190">
      <c r="A392" s="180"/>
      <c r="B392" s="180"/>
      <c r="C392" s="55"/>
      <c r="D392" s="56"/>
      <c r="E392" s="50"/>
      <c r="F392" s="50"/>
      <c r="G392" s="50"/>
      <c r="H392" s="50"/>
      <c r="I392" s="50"/>
      <c r="J392" s="50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F392" s="54"/>
      <c r="BG392" s="54"/>
      <c r="BH392" s="54"/>
      <c r="BI392" s="54"/>
      <c r="BJ392" s="54"/>
      <c r="BK392" s="54"/>
      <c r="BL392" s="54"/>
      <c r="BM392" s="54"/>
      <c r="BN392" s="54"/>
      <c r="BO392" s="54"/>
      <c r="BP392" s="54"/>
      <c r="BQ392" s="54"/>
      <c r="BR392" s="54"/>
      <c r="BS392" s="54"/>
      <c r="BT392" s="54"/>
      <c r="BU392" s="54"/>
      <c r="BV392" s="54"/>
      <c r="BW392" s="54"/>
      <c r="BX392" s="54"/>
      <c r="BY392" s="54"/>
      <c r="BZ392" s="54"/>
      <c r="CA392" s="54"/>
      <c r="CB392" s="54"/>
      <c r="CC392" s="54"/>
      <c r="CD392" s="54"/>
      <c r="CE392" s="54"/>
      <c r="CF392" s="54"/>
      <c r="CG392" s="54"/>
      <c r="CH392" s="54"/>
      <c r="CI392" s="54"/>
      <c r="CJ392" s="54"/>
      <c r="CK392" s="54"/>
      <c r="CL392" s="54"/>
      <c r="CM392" s="54"/>
      <c r="CN392" s="54"/>
      <c r="CO392" s="54"/>
      <c r="CP392" s="54"/>
      <c r="CQ392" s="54"/>
      <c r="CR392" s="54"/>
      <c r="CS392" s="54"/>
      <c r="CT392" s="54"/>
      <c r="CU392" s="54"/>
      <c r="CV392" s="54"/>
      <c r="CW392" s="54"/>
      <c r="CX392" s="54"/>
      <c r="CY392" s="54"/>
      <c r="CZ392" s="54"/>
      <c r="DA392" s="54"/>
      <c r="DB392" s="54"/>
      <c r="DC392" s="54"/>
      <c r="DD392" s="54"/>
      <c r="DE392" s="54"/>
      <c r="DF392" s="54"/>
      <c r="DG392" s="54"/>
      <c r="DH392" s="54"/>
      <c r="DI392" s="54"/>
      <c r="DJ392" s="54"/>
      <c r="DK392" s="54"/>
      <c r="DL392" s="54"/>
      <c r="DM392" s="54"/>
      <c r="DN392" s="54"/>
      <c r="DO392" s="54"/>
      <c r="DP392" s="54"/>
      <c r="DQ392" s="54"/>
      <c r="DR392" s="54"/>
      <c r="DS392" s="54"/>
      <c r="DT392" s="54"/>
      <c r="DU392" s="54"/>
      <c r="DV392" s="54"/>
      <c r="DW392" s="54"/>
      <c r="DX392" s="54"/>
      <c r="DY392" s="54"/>
      <c r="DZ392" s="54"/>
      <c r="EA392" s="54"/>
      <c r="EB392" s="54"/>
      <c r="EC392" s="54"/>
      <c r="ED392" s="54"/>
      <c r="EE392" s="54"/>
      <c r="EF392" s="54"/>
      <c r="EG392" s="54"/>
      <c r="EH392" s="54"/>
      <c r="EI392" s="54"/>
      <c r="EJ392" s="54"/>
      <c r="EK392" s="54"/>
      <c r="EL392" s="54"/>
      <c r="EM392" s="54"/>
      <c r="EN392" s="54"/>
      <c r="EO392" s="54"/>
      <c r="EP392" s="54"/>
      <c r="EQ392" s="54"/>
      <c r="ER392" s="54"/>
      <c r="ES392" s="54"/>
      <c r="ET392" s="54"/>
      <c r="EU392" s="54"/>
      <c r="EV392" s="54"/>
      <c r="EW392" s="54"/>
      <c r="EX392" s="54"/>
      <c r="EY392" s="54"/>
      <c r="EZ392" s="54"/>
      <c r="FA392" s="54"/>
      <c r="FB392" s="54"/>
      <c r="FC392" s="54"/>
      <c r="FD392" s="54"/>
      <c r="FE392" s="54"/>
      <c r="FF392" s="54"/>
      <c r="FG392" s="54"/>
      <c r="FH392" s="54"/>
      <c r="FI392" s="54"/>
      <c r="FJ392" s="54"/>
      <c r="FK392" s="54"/>
      <c r="FL392" s="54"/>
      <c r="FM392" s="54"/>
      <c r="FN392" s="54"/>
      <c r="FO392" s="54"/>
      <c r="FP392" s="54"/>
      <c r="FQ392" s="54"/>
      <c r="FR392" s="54"/>
      <c r="FS392" s="54"/>
      <c r="FT392" s="54"/>
      <c r="FU392" s="54"/>
      <c r="FV392" s="54"/>
      <c r="FW392" s="54"/>
      <c r="FX392" s="54"/>
      <c r="FY392" s="54"/>
      <c r="FZ392" s="54"/>
      <c r="GA392" s="54"/>
      <c r="GB392" s="54"/>
      <c r="GC392" s="54"/>
      <c r="GD392" s="54"/>
      <c r="GE392" s="54"/>
      <c r="GF392" s="54"/>
      <c r="GG392" s="54"/>
      <c r="GH392" s="54"/>
    </row>
    <row r="393" spans="1:190">
      <c r="A393" s="180"/>
      <c r="B393" s="180"/>
      <c r="C393" s="55"/>
      <c r="D393" s="56"/>
      <c r="E393" s="50"/>
      <c r="F393" s="50"/>
      <c r="G393" s="50"/>
      <c r="H393" s="50"/>
      <c r="I393" s="50"/>
      <c r="J393" s="50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F393" s="54"/>
      <c r="BG393" s="54"/>
      <c r="BH393" s="54"/>
      <c r="BI393" s="54"/>
      <c r="BJ393" s="54"/>
      <c r="BK393" s="54"/>
      <c r="BL393" s="54"/>
      <c r="BM393" s="54"/>
      <c r="BN393" s="54"/>
      <c r="BO393" s="54"/>
      <c r="BP393" s="54"/>
      <c r="BQ393" s="54"/>
      <c r="BR393" s="54"/>
      <c r="BS393" s="54"/>
      <c r="BT393" s="54"/>
      <c r="BU393" s="54"/>
      <c r="BV393" s="54"/>
      <c r="BW393" s="54"/>
      <c r="BX393" s="54"/>
      <c r="BY393" s="54"/>
      <c r="BZ393" s="54"/>
      <c r="CA393" s="54"/>
      <c r="CB393" s="54"/>
      <c r="CC393" s="54"/>
      <c r="CD393" s="54"/>
      <c r="CE393" s="54"/>
      <c r="CF393" s="54"/>
      <c r="CG393" s="54"/>
      <c r="CH393" s="54"/>
      <c r="CI393" s="54"/>
      <c r="CJ393" s="54"/>
      <c r="CK393" s="54"/>
      <c r="CL393" s="54"/>
      <c r="CM393" s="54"/>
      <c r="CN393" s="54"/>
      <c r="CO393" s="54"/>
      <c r="CP393" s="54"/>
      <c r="CQ393" s="54"/>
      <c r="CR393" s="54"/>
      <c r="CS393" s="54"/>
      <c r="CT393" s="54"/>
      <c r="CU393" s="54"/>
      <c r="CV393" s="54"/>
      <c r="CW393" s="54"/>
      <c r="CX393" s="54"/>
      <c r="CY393" s="54"/>
      <c r="CZ393" s="54"/>
      <c r="DA393" s="54"/>
      <c r="DB393" s="54"/>
      <c r="DC393" s="54"/>
      <c r="DD393" s="54"/>
      <c r="DE393" s="54"/>
      <c r="DF393" s="54"/>
      <c r="DG393" s="54"/>
      <c r="DH393" s="54"/>
      <c r="DI393" s="54"/>
      <c r="DJ393" s="54"/>
      <c r="DK393" s="54"/>
      <c r="DL393" s="54"/>
      <c r="DM393" s="54"/>
      <c r="DN393" s="54"/>
      <c r="DO393" s="54"/>
      <c r="DP393" s="54"/>
      <c r="DQ393" s="54"/>
      <c r="DR393" s="54"/>
      <c r="DS393" s="54"/>
      <c r="DT393" s="54"/>
      <c r="DU393" s="54"/>
      <c r="DV393" s="54"/>
      <c r="DW393" s="54"/>
      <c r="DX393" s="54"/>
      <c r="DY393" s="54"/>
      <c r="DZ393" s="54"/>
      <c r="EA393" s="54"/>
      <c r="EB393" s="54"/>
      <c r="EC393" s="54"/>
      <c r="ED393" s="54"/>
      <c r="EE393" s="54"/>
      <c r="EF393" s="54"/>
      <c r="EG393" s="54"/>
      <c r="EH393" s="54"/>
      <c r="EI393" s="54"/>
      <c r="EJ393" s="54"/>
      <c r="EK393" s="54"/>
      <c r="EL393" s="54"/>
      <c r="EM393" s="54"/>
      <c r="EN393" s="54"/>
      <c r="EO393" s="54"/>
      <c r="EP393" s="54"/>
      <c r="EQ393" s="54"/>
      <c r="ER393" s="54"/>
      <c r="ES393" s="54"/>
      <c r="ET393" s="54"/>
      <c r="EU393" s="54"/>
      <c r="EV393" s="54"/>
      <c r="EW393" s="54"/>
      <c r="EX393" s="54"/>
      <c r="EY393" s="54"/>
      <c r="EZ393" s="54"/>
      <c r="FA393" s="54"/>
      <c r="FB393" s="54"/>
      <c r="FC393" s="54"/>
      <c r="FD393" s="54"/>
      <c r="FE393" s="54"/>
      <c r="FF393" s="54"/>
      <c r="FG393" s="54"/>
      <c r="FH393" s="54"/>
      <c r="FI393" s="54"/>
      <c r="FJ393" s="54"/>
      <c r="FK393" s="54"/>
      <c r="FL393" s="54"/>
      <c r="FM393" s="54"/>
      <c r="FN393" s="54"/>
      <c r="FO393" s="54"/>
      <c r="FP393" s="54"/>
      <c r="FQ393" s="54"/>
      <c r="FR393" s="54"/>
      <c r="FS393" s="54"/>
      <c r="FT393" s="54"/>
      <c r="FU393" s="54"/>
      <c r="FV393" s="54"/>
      <c r="FW393" s="54"/>
      <c r="FX393" s="54"/>
      <c r="FY393" s="54"/>
      <c r="FZ393" s="54"/>
      <c r="GA393" s="54"/>
      <c r="GB393" s="54"/>
      <c r="GC393" s="54"/>
      <c r="GD393" s="54"/>
      <c r="GE393" s="54"/>
      <c r="GF393" s="54"/>
      <c r="GG393" s="54"/>
      <c r="GH393" s="54"/>
    </row>
    <row r="394" spans="1:190">
      <c r="A394" s="180"/>
      <c r="B394" s="180"/>
      <c r="C394" s="55"/>
      <c r="D394" s="56"/>
      <c r="E394" s="50"/>
      <c r="F394" s="50"/>
      <c r="G394" s="50"/>
      <c r="H394" s="50"/>
      <c r="I394" s="50"/>
      <c r="J394" s="50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F394" s="54"/>
      <c r="BG394" s="54"/>
      <c r="BH394" s="54"/>
      <c r="BI394" s="54"/>
      <c r="BJ394" s="54"/>
      <c r="BK394" s="54"/>
      <c r="BL394" s="54"/>
      <c r="BM394" s="54"/>
      <c r="BN394" s="54"/>
      <c r="BO394" s="54"/>
      <c r="BP394" s="54"/>
      <c r="BQ394" s="54"/>
      <c r="BR394" s="54"/>
      <c r="BS394" s="54"/>
      <c r="BT394" s="54"/>
      <c r="BU394" s="54"/>
      <c r="BV394" s="54"/>
      <c r="BW394" s="54"/>
      <c r="BX394" s="54"/>
      <c r="BY394" s="54"/>
      <c r="BZ394" s="54"/>
      <c r="CA394" s="54"/>
      <c r="CB394" s="54"/>
      <c r="CC394" s="54"/>
      <c r="CD394" s="54"/>
      <c r="CE394" s="54"/>
      <c r="CF394" s="54"/>
      <c r="CG394" s="54"/>
      <c r="CH394" s="54"/>
      <c r="CI394" s="54"/>
      <c r="CJ394" s="54"/>
      <c r="CK394" s="54"/>
      <c r="CL394" s="54"/>
      <c r="CM394" s="54"/>
      <c r="CN394" s="54"/>
      <c r="CO394" s="54"/>
      <c r="CP394" s="54"/>
      <c r="CQ394" s="54"/>
      <c r="CR394" s="54"/>
      <c r="CS394" s="54"/>
      <c r="CT394" s="54"/>
      <c r="CU394" s="54"/>
      <c r="CV394" s="54"/>
      <c r="CW394" s="54"/>
      <c r="CX394" s="54"/>
      <c r="CY394" s="54"/>
      <c r="CZ394" s="54"/>
      <c r="DA394" s="54"/>
      <c r="DB394" s="54"/>
      <c r="DC394" s="54"/>
      <c r="DD394" s="54"/>
      <c r="DE394" s="54"/>
      <c r="DF394" s="54"/>
      <c r="DG394" s="54"/>
      <c r="DH394" s="54"/>
      <c r="DI394" s="54"/>
      <c r="DJ394" s="54"/>
      <c r="DK394" s="54"/>
      <c r="DL394" s="54"/>
      <c r="DM394" s="54"/>
      <c r="DN394" s="54"/>
      <c r="DO394" s="54"/>
      <c r="DP394" s="54"/>
      <c r="DQ394" s="54"/>
      <c r="DR394" s="54"/>
      <c r="DS394" s="54"/>
      <c r="DT394" s="54"/>
      <c r="DU394" s="54"/>
      <c r="DV394" s="54"/>
      <c r="DW394" s="54"/>
      <c r="DX394" s="54"/>
      <c r="DY394" s="54"/>
      <c r="DZ394" s="54"/>
      <c r="EA394" s="54"/>
      <c r="EB394" s="54"/>
      <c r="EC394" s="54"/>
      <c r="ED394" s="54"/>
      <c r="EE394" s="54"/>
      <c r="EF394" s="54"/>
      <c r="EG394" s="54"/>
      <c r="EH394" s="54"/>
      <c r="EI394" s="54"/>
      <c r="EJ394" s="54"/>
      <c r="EK394" s="54"/>
      <c r="EL394" s="54"/>
      <c r="EM394" s="54"/>
      <c r="EN394" s="54"/>
      <c r="EO394" s="54"/>
      <c r="EP394" s="54"/>
      <c r="EQ394" s="54"/>
      <c r="ER394" s="54"/>
      <c r="ES394" s="54"/>
      <c r="ET394" s="54"/>
      <c r="EU394" s="54"/>
      <c r="EV394" s="54"/>
      <c r="EW394" s="54"/>
      <c r="EX394" s="54"/>
      <c r="EY394" s="54"/>
      <c r="EZ394" s="54"/>
      <c r="FA394" s="54"/>
      <c r="FB394" s="54"/>
      <c r="FC394" s="54"/>
      <c r="FD394" s="54"/>
      <c r="FE394" s="54"/>
      <c r="FF394" s="54"/>
      <c r="FG394" s="54"/>
      <c r="FH394" s="54"/>
      <c r="FI394" s="54"/>
      <c r="FJ394" s="54"/>
      <c r="FK394" s="54"/>
      <c r="FL394" s="54"/>
      <c r="FM394" s="54"/>
      <c r="FN394" s="54"/>
      <c r="FO394" s="54"/>
      <c r="FP394" s="54"/>
      <c r="FQ394" s="54"/>
      <c r="FR394" s="54"/>
      <c r="FS394" s="54"/>
      <c r="FT394" s="54"/>
      <c r="FU394" s="54"/>
      <c r="FV394" s="54"/>
      <c r="FW394" s="54"/>
      <c r="FX394" s="54"/>
      <c r="FY394" s="54"/>
      <c r="FZ394" s="54"/>
      <c r="GA394" s="54"/>
      <c r="GB394" s="54"/>
      <c r="GC394" s="54"/>
      <c r="GD394" s="54"/>
      <c r="GE394" s="54"/>
      <c r="GF394" s="54"/>
      <c r="GG394" s="54"/>
      <c r="GH394" s="54"/>
    </row>
    <row r="395" spans="1:190">
      <c r="A395" s="180"/>
      <c r="B395" s="180"/>
      <c r="C395" s="55"/>
      <c r="D395" s="56"/>
      <c r="E395" s="50"/>
      <c r="F395" s="50"/>
      <c r="G395" s="50"/>
      <c r="H395" s="50"/>
      <c r="I395" s="50"/>
      <c r="J395" s="50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F395" s="54"/>
      <c r="BG395" s="54"/>
      <c r="BH395" s="54"/>
      <c r="BI395" s="54"/>
      <c r="BJ395" s="54"/>
      <c r="BK395" s="54"/>
      <c r="BL395" s="54"/>
      <c r="BM395" s="54"/>
      <c r="BN395" s="54"/>
      <c r="BO395" s="54"/>
      <c r="BP395" s="54"/>
      <c r="BQ395" s="54"/>
      <c r="BR395" s="54"/>
      <c r="BS395" s="54"/>
      <c r="BT395" s="54"/>
      <c r="BU395" s="54"/>
      <c r="BV395" s="54"/>
      <c r="BW395" s="54"/>
      <c r="BX395" s="54"/>
      <c r="BY395" s="54"/>
      <c r="BZ395" s="54"/>
      <c r="CA395" s="54"/>
      <c r="CB395" s="54"/>
      <c r="CC395" s="54"/>
      <c r="CD395" s="54"/>
      <c r="CE395" s="54"/>
      <c r="CF395" s="54"/>
      <c r="CG395" s="54"/>
      <c r="CH395" s="54"/>
      <c r="CI395" s="54"/>
      <c r="CJ395" s="54"/>
      <c r="CK395" s="54"/>
      <c r="CL395" s="54"/>
      <c r="CM395" s="54"/>
      <c r="CN395" s="54"/>
      <c r="CO395" s="54"/>
      <c r="CP395" s="54"/>
      <c r="CQ395" s="54"/>
      <c r="CR395" s="54"/>
      <c r="CS395" s="54"/>
      <c r="CT395" s="54"/>
      <c r="CU395" s="54"/>
      <c r="CV395" s="54"/>
      <c r="CW395" s="54"/>
      <c r="CX395" s="54"/>
      <c r="CY395" s="54"/>
      <c r="CZ395" s="54"/>
      <c r="DA395" s="54"/>
      <c r="DB395" s="54"/>
      <c r="DC395" s="54"/>
      <c r="DD395" s="54"/>
      <c r="DE395" s="54"/>
      <c r="DF395" s="54"/>
      <c r="DG395" s="54"/>
      <c r="DH395" s="54"/>
      <c r="DI395" s="54"/>
      <c r="DJ395" s="54"/>
      <c r="DK395" s="54"/>
      <c r="DL395" s="54"/>
      <c r="DM395" s="54"/>
      <c r="DN395" s="54"/>
      <c r="DO395" s="54"/>
      <c r="DP395" s="54"/>
      <c r="DQ395" s="54"/>
      <c r="DR395" s="54"/>
      <c r="DS395" s="54"/>
      <c r="DT395" s="54"/>
      <c r="DU395" s="54"/>
      <c r="DV395" s="54"/>
      <c r="DW395" s="54"/>
      <c r="DX395" s="54"/>
      <c r="DY395" s="54"/>
      <c r="DZ395" s="54"/>
      <c r="EA395" s="54"/>
      <c r="EB395" s="54"/>
      <c r="EC395" s="54"/>
      <c r="ED395" s="54"/>
      <c r="EE395" s="54"/>
      <c r="EF395" s="54"/>
      <c r="EG395" s="54"/>
      <c r="EH395" s="54"/>
      <c r="EI395" s="54"/>
      <c r="EJ395" s="54"/>
      <c r="EK395" s="54"/>
      <c r="EL395" s="54"/>
      <c r="EM395" s="54"/>
      <c r="EN395" s="54"/>
      <c r="EO395" s="54"/>
      <c r="EP395" s="54"/>
      <c r="EQ395" s="54"/>
      <c r="ER395" s="54"/>
      <c r="ES395" s="54"/>
      <c r="ET395" s="54"/>
      <c r="EU395" s="54"/>
      <c r="EV395" s="54"/>
      <c r="EW395" s="54"/>
      <c r="EX395" s="54"/>
      <c r="EY395" s="54"/>
      <c r="EZ395" s="54"/>
      <c r="FA395" s="54"/>
      <c r="FB395" s="54"/>
      <c r="FC395" s="54"/>
      <c r="FD395" s="54"/>
      <c r="FE395" s="54"/>
      <c r="FF395" s="54"/>
      <c r="FG395" s="54"/>
      <c r="FH395" s="54"/>
      <c r="FI395" s="54"/>
      <c r="FJ395" s="54"/>
      <c r="FK395" s="54"/>
      <c r="FL395" s="54"/>
      <c r="FM395" s="54"/>
      <c r="FN395" s="54"/>
      <c r="FO395" s="54"/>
      <c r="FP395" s="54"/>
      <c r="FQ395" s="54"/>
      <c r="FR395" s="54"/>
      <c r="FS395" s="54"/>
      <c r="FT395" s="54"/>
      <c r="FU395" s="54"/>
      <c r="FV395" s="54"/>
      <c r="FW395" s="54"/>
      <c r="FX395" s="54"/>
      <c r="FY395" s="54"/>
      <c r="FZ395" s="54"/>
      <c r="GA395" s="54"/>
      <c r="GB395" s="54"/>
      <c r="GC395" s="54"/>
      <c r="GD395" s="54"/>
      <c r="GE395" s="54"/>
      <c r="GF395" s="54"/>
      <c r="GG395" s="54"/>
      <c r="GH395" s="54"/>
    </row>
    <row r="396" spans="1:190">
      <c r="A396" s="180"/>
      <c r="B396" s="180"/>
      <c r="C396" s="55"/>
      <c r="D396" s="56"/>
      <c r="E396" s="50"/>
      <c r="F396" s="50"/>
      <c r="G396" s="50"/>
      <c r="H396" s="50"/>
      <c r="I396" s="50"/>
      <c r="J396" s="50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F396" s="54"/>
      <c r="BG396" s="54"/>
      <c r="BH396" s="54"/>
      <c r="BI396" s="54"/>
      <c r="BJ396" s="54"/>
      <c r="BK396" s="54"/>
      <c r="BL396" s="54"/>
      <c r="BM396" s="54"/>
      <c r="BN396" s="54"/>
      <c r="BO396" s="54"/>
      <c r="BP396" s="54"/>
      <c r="BQ396" s="54"/>
      <c r="BR396" s="54"/>
      <c r="BS396" s="54"/>
      <c r="BT396" s="54"/>
      <c r="BU396" s="54"/>
      <c r="BV396" s="54"/>
      <c r="BW396" s="54"/>
      <c r="BX396" s="54"/>
      <c r="BY396" s="54"/>
      <c r="BZ396" s="54"/>
      <c r="CA396" s="54"/>
      <c r="CB396" s="54"/>
      <c r="CC396" s="54"/>
      <c r="CD396" s="54"/>
      <c r="CE396" s="54"/>
      <c r="CF396" s="54"/>
      <c r="CG396" s="54"/>
      <c r="CH396" s="54"/>
      <c r="CI396" s="54"/>
      <c r="CJ396" s="54"/>
      <c r="CK396" s="54"/>
      <c r="CL396" s="54"/>
      <c r="CM396" s="54"/>
      <c r="CN396" s="54"/>
      <c r="CO396" s="54"/>
      <c r="CP396" s="54"/>
      <c r="CQ396" s="54"/>
      <c r="CR396" s="54"/>
      <c r="CS396" s="54"/>
      <c r="CT396" s="54"/>
      <c r="CU396" s="54"/>
      <c r="CV396" s="54"/>
      <c r="CW396" s="54"/>
      <c r="CX396" s="54"/>
      <c r="CY396" s="54"/>
      <c r="CZ396" s="54"/>
      <c r="DA396" s="54"/>
      <c r="DB396" s="54"/>
      <c r="DC396" s="54"/>
      <c r="DD396" s="54"/>
      <c r="DE396" s="54"/>
      <c r="DF396" s="54"/>
      <c r="DG396" s="54"/>
      <c r="DH396" s="54"/>
      <c r="DI396" s="54"/>
      <c r="DJ396" s="54"/>
      <c r="DK396" s="54"/>
      <c r="DL396" s="54"/>
      <c r="DM396" s="54"/>
      <c r="DN396" s="54"/>
      <c r="DO396" s="54"/>
      <c r="DP396" s="54"/>
      <c r="DQ396" s="54"/>
      <c r="DR396" s="54"/>
      <c r="DS396" s="54"/>
      <c r="DT396" s="54"/>
      <c r="DU396" s="54"/>
      <c r="DV396" s="54"/>
      <c r="DW396" s="54"/>
      <c r="DX396" s="54"/>
      <c r="DY396" s="54"/>
      <c r="DZ396" s="54"/>
      <c r="EA396" s="54"/>
      <c r="EB396" s="54"/>
      <c r="EC396" s="54"/>
      <c r="ED396" s="54"/>
      <c r="EE396" s="54"/>
      <c r="EF396" s="54"/>
      <c r="EG396" s="54"/>
      <c r="EH396" s="54"/>
      <c r="EI396" s="54"/>
      <c r="EJ396" s="54"/>
      <c r="EK396" s="54"/>
      <c r="EL396" s="54"/>
      <c r="EM396" s="54"/>
      <c r="EN396" s="54"/>
      <c r="EO396" s="54"/>
      <c r="EP396" s="54"/>
      <c r="EQ396" s="54"/>
      <c r="ER396" s="54"/>
      <c r="ES396" s="54"/>
      <c r="ET396" s="54"/>
      <c r="EU396" s="54"/>
      <c r="EV396" s="54"/>
      <c r="EW396" s="54"/>
      <c r="EX396" s="54"/>
      <c r="EY396" s="54"/>
      <c r="EZ396" s="54"/>
      <c r="FA396" s="54"/>
      <c r="FB396" s="54"/>
      <c r="FC396" s="54"/>
      <c r="FD396" s="54"/>
      <c r="FE396" s="54"/>
      <c r="FF396" s="54"/>
      <c r="FG396" s="54"/>
      <c r="FH396" s="54"/>
      <c r="FI396" s="54"/>
      <c r="FJ396" s="54"/>
      <c r="FK396" s="54"/>
      <c r="FL396" s="54"/>
      <c r="FM396" s="54"/>
      <c r="FN396" s="54"/>
      <c r="FO396" s="54"/>
      <c r="FP396" s="54"/>
      <c r="FQ396" s="54"/>
      <c r="FR396" s="54"/>
      <c r="FS396" s="54"/>
      <c r="FT396" s="54"/>
      <c r="FU396" s="54"/>
      <c r="FV396" s="54"/>
      <c r="FW396" s="54"/>
      <c r="FX396" s="54"/>
      <c r="FY396" s="54"/>
      <c r="FZ396" s="54"/>
      <c r="GA396" s="54"/>
      <c r="GB396" s="54"/>
      <c r="GC396" s="54"/>
      <c r="GD396" s="54"/>
      <c r="GE396" s="54"/>
      <c r="GF396" s="54"/>
      <c r="GG396" s="54"/>
      <c r="GH396" s="54"/>
    </row>
    <row r="397" spans="1:190">
      <c r="A397" s="180"/>
      <c r="B397" s="180"/>
      <c r="C397" s="55"/>
      <c r="D397" s="56"/>
      <c r="E397" s="50"/>
      <c r="F397" s="50"/>
      <c r="G397" s="50"/>
      <c r="H397" s="50"/>
      <c r="I397" s="50"/>
      <c r="J397" s="50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F397" s="54"/>
      <c r="BG397" s="54"/>
      <c r="BH397" s="54"/>
      <c r="BI397" s="54"/>
      <c r="BJ397" s="54"/>
      <c r="BK397" s="54"/>
      <c r="BL397" s="54"/>
      <c r="BM397" s="54"/>
      <c r="BN397" s="54"/>
      <c r="BO397" s="54"/>
      <c r="BP397" s="54"/>
      <c r="BQ397" s="54"/>
      <c r="BR397" s="54"/>
      <c r="BS397" s="54"/>
      <c r="BT397" s="54"/>
      <c r="BU397" s="54"/>
      <c r="BV397" s="54"/>
      <c r="BW397" s="54"/>
      <c r="BX397" s="54"/>
      <c r="BY397" s="54"/>
      <c r="BZ397" s="54"/>
      <c r="CA397" s="54"/>
      <c r="CB397" s="54"/>
      <c r="CC397" s="54"/>
      <c r="CD397" s="54"/>
      <c r="CE397" s="54"/>
      <c r="CF397" s="54"/>
      <c r="CG397" s="54"/>
      <c r="CH397" s="54"/>
      <c r="CI397" s="54"/>
      <c r="CJ397" s="54"/>
      <c r="CK397" s="54"/>
      <c r="CL397" s="54"/>
      <c r="CM397" s="54"/>
      <c r="CN397" s="54"/>
      <c r="CO397" s="54"/>
      <c r="CP397" s="54"/>
      <c r="CQ397" s="54"/>
      <c r="CR397" s="54"/>
      <c r="CS397" s="54"/>
      <c r="CT397" s="54"/>
      <c r="CU397" s="54"/>
      <c r="CV397" s="54"/>
      <c r="CW397" s="54"/>
      <c r="CX397" s="54"/>
      <c r="CY397" s="54"/>
      <c r="CZ397" s="54"/>
      <c r="DA397" s="54"/>
      <c r="DB397" s="54"/>
      <c r="DC397" s="54"/>
      <c r="DD397" s="54"/>
      <c r="DE397" s="54"/>
      <c r="DF397" s="54"/>
      <c r="DG397" s="54"/>
      <c r="DH397" s="54"/>
      <c r="DI397" s="54"/>
      <c r="DJ397" s="54"/>
      <c r="DK397" s="54"/>
      <c r="DL397" s="54"/>
      <c r="DM397" s="54"/>
      <c r="DN397" s="54"/>
      <c r="DO397" s="54"/>
      <c r="DP397" s="54"/>
      <c r="DQ397" s="54"/>
      <c r="DR397" s="54"/>
      <c r="DS397" s="54"/>
      <c r="DT397" s="54"/>
      <c r="DU397" s="54"/>
      <c r="DV397" s="54"/>
      <c r="DW397" s="54"/>
      <c r="DX397" s="54"/>
      <c r="DY397" s="54"/>
      <c r="DZ397" s="54"/>
      <c r="EA397" s="54"/>
      <c r="EB397" s="54"/>
      <c r="EC397" s="54"/>
      <c r="ED397" s="54"/>
      <c r="EE397" s="54"/>
      <c r="EF397" s="54"/>
      <c r="EG397" s="54"/>
      <c r="EH397" s="54"/>
      <c r="EI397" s="54"/>
      <c r="EJ397" s="54"/>
      <c r="EK397" s="54"/>
      <c r="EL397" s="54"/>
      <c r="EM397" s="54"/>
      <c r="EN397" s="54"/>
      <c r="EO397" s="54"/>
      <c r="EP397" s="54"/>
      <c r="EQ397" s="54"/>
      <c r="ER397" s="54"/>
      <c r="ES397" s="54"/>
      <c r="ET397" s="54"/>
      <c r="EU397" s="54"/>
      <c r="EV397" s="54"/>
      <c r="EW397" s="54"/>
      <c r="EX397" s="54"/>
      <c r="EY397" s="54"/>
      <c r="EZ397" s="54"/>
      <c r="FA397" s="54"/>
      <c r="FB397" s="54"/>
      <c r="FC397" s="54"/>
      <c r="FD397" s="54"/>
      <c r="FE397" s="54"/>
      <c r="FF397" s="54"/>
      <c r="FG397" s="54"/>
      <c r="FH397" s="54"/>
      <c r="FI397" s="54"/>
      <c r="FJ397" s="54"/>
      <c r="FK397" s="54"/>
      <c r="FL397" s="54"/>
      <c r="FM397" s="54"/>
      <c r="FN397" s="54"/>
      <c r="FO397" s="54"/>
      <c r="FP397" s="54"/>
      <c r="FQ397" s="54"/>
      <c r="FR397" s="54"/>
      <c r="FS397" s="54"/>
      <c r="FT397" s="54"/>
      <c r="FU397" s="54"/>
      <c r="FV397" s="54"/>
      <c r="FW397" s="54"/>
      <c r="FX397" s="54"/>
      <c r="FY397" s="54"/>
      <c r="FZ397" s="54"/>
      <c r="GA397" s="54"/>
      <c r="GB397" s="54"/>
      <c r="GC397" s="54"/>
      <c r="GD397" s="54"/>
      <c r="GE397" s="54"/>
      <c r="GF397" s="54"/>
      <c r="GG397" s="54"/>
      <c r="GH397" s="54"/>
    </row>
    <row r="398" spans="1:190">
      <c r="A398" s="180"/>
      <c r="B398" s="180"/>
      <c r="C398" s="55"/>
      <c r="D398" s="56"/>
      <c r="E398" s="50"/>
      <c r="F398" s="50"/>
      <c r="G398" s="50"/>
      <c r="H398" s="50"/>
      <c r="I398" s="50"/>
      <c r="J398" s="50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F398" s="54"/>
      <c r="BG398" s="54"/>
      <c r="BH398" s="54"/>
      <c r="BI398" s="54"/>
      <c r="BJ398" s="54"/>
      <c r="BK398" s="54"/>
      <c r="BL398" s="54"/>
      <c r="BM398" s="54"/>
      <c r="BN398" s="54"/>
      <c r="BO398" s="54"/>
      <c r="BP398" s="54"/>
      <c r="BQ398" s="54"/>
      <c r="BR398" s="54"/>
      <c r="BS398" s="54"/>
      <c r="BT398" s="54"/>
      <c r="BU398" s="54"/>
      <c r="BV398" s="54"/>
      <c r="BW398" s="54"/>
      <c r="BX398" s="54"/>
      <c r="BY398" s="54"/>
      <c r="BZ398" s="54"/>
      <c r="CA398" s="54"/>
      <c r="CB398" s="54"/>
      <c r="CC398" s="54"/>
      <c r="CD398" s="54"/>
      <c r="CE398" s="54"/>
      <c r="CF398" s="54"/>
      <c r="CG398" s="54"/>
      <c r="CH398" s="54"/>
      <c r="CI398" s="54"/>
      <c r="CJ398" s="54"/>
      <c r="CK398" s="54"/>
      <c r="CL398" s="54"/>
      <c r="CM398" s="54"/>
      <c r="CN398" s="54"/>
      <c r="CO398" s="54"/>
      <c r="CP398" s="54"/>
      <c r="CQ398" s="54"/>
      <c r="CR398" s="54"/>
      <c r="CS398" s="54"/>
      <c r="CT398" s="54"/>
      <c r="CU398" s="54"/>
      <c r="CV398" s="54"/>
      <c r="CW398" s="54"/>
      <c r="CX398" s="54"/>
      <c r="CY398" s="54"/>
      <c r="CZ398" s="54"/>
      <c r="DA398" s="54"/>
      <c r="DB398" s="54"/>
      <c r="DC398" s="54"/>
      <c r="DD398" s="54"/>
      <c r="DE398" s="54"/>
      <c r="DF398" s="54"/>
      <c r="DG398" s="54"/>
      <c r="DH398" s="54"/>
      <c r="DI398" s="54"/>
      <c r="DJ398" s="54"/>
      <c r="DK398" s="54"/>
      <c r="DL398" s="54"/>
      <c r="DM398" s="54"/>
      <c r="DN398" s="54"/>
      <c r="DO398" s="54"/>
      <c r="DP398" s="54"/>
      <c r="DQ398" s="54"/>
      <c r="DR398" s="54"/>
      <c r="DS398" s="54"/>
      <c r="DT398" s="54"/>
      <c r="DU398" s="54"/>
      <c r="DV398" s="54"/>
      <c r="DW398" s="54"/>
      <c r="DX398" s="54"/>
      <c r="DY398" s="54"/>
      <c r="DZ398" s="54"/>
      <c r="EA398" s="54"/>
      <c r="EB398" s="54"/>
      <c r="EC398" s="54"/>
      <c r="ED398" s="54"/>
      <c r="EE398" s="54"/>
      <c r="EF398" s="54"/>
      <c r="EG398" s="54"/>
      <c r="EH398" s="54"/>
      <c r="EI398" s="54"/>
      <c r="EJ398" s="54"/>
      <c r="EK398" s="54"/>
      <c r="EL398" s="54"/>
      <c r="EM398" s="54"/>
      <c r="EN398" s="54"/>
      <c r="EO398" s="54"/>
      <c r="EP398" s="54"/>
      <c r="EQ398" s="54"/>
      <c r="ER398" s="54"/>
      <c r="ES398" s="54"/>
      <c r="ET398" s="54"/>
      <c r="EU398" s="54"/>
      <c r="EV398" s="54"/>
      <c r="EW398" s="54"/>
      <c r="EX398" s="54"/>
      <c r="EY398" s="54"/>
      <c r="EZ398" s="54"/>
      <c r="FA398" s="54"/>
      <c r="FB398" s="54"/>
      <c r="FC398" s="54"/>
      <c r="FD398" s="54"/>
      <c r="FE398" s="54"/>
      <c r="FF398" s="54"/>
      <c r="FG398" s="54"/>
      <c r="FH398" s="54"/>
      <c r="FI398" s="54"/>
      <c r="FJ398" s="54"/>
      <c r="FK398" s="54"/>
      <c r="FL398" s="54"/>
      <c r="FM398" s="54"/>
      <c r="FN398" s="54"/>
      <c r="FO398" s="54"/>
      <c r="FP398" s="54"/>
      <c r="FQ398" s="54"/>
      <c r="FR398" s="54"/>
      <c r="FS398" s="54"/>
      <c r="FT398" s="54"/>
      <c r="FU398" s="54"/>
      <c r="FV398" s="54"/>
      <c r="FW398" s="54"/>
      <c r="FX398" s="54"/>
      <c r="FY398" s="54"/>
      <c r="FZ398" s="54"/>
      <c r="GA398" s="54"/>
      <c r="GB398" s="54"/>
      <c r="GC398" s="54"/>
      <c r="GD398" s="54"/>
      <c r="GE398" s="54"/>
      <c r="GF398" s="54"/>
      <c r="GG398" s="54"/>
      <c r="GH398" s="54"/>
    </row>
    <row r="399" spans="1:190">
      <c r="A399" s="180"/>
      <c r="B399" s="180"/>
      <c r="C399" s="55"/>
      <c r="D399" s="56"/>
      <c r="E399" s="50"/>
      <c r="F399" s="50"/>
      <c r="G399" s="50"/>
      <c r="H399" s="50"/>
      <c r="I399" s="50"/>
      <c r="J399" s="50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F399" s="54"/>
      <c r="BG399" s="54"/>
      <c r="BH399" s="54"/>
      <c r="BI399" s="54"/>
      <c r="BJ399" s="54"/>
      <c r="BK399" s="54"/>
      <c r="BL399" s="54"/>
      <c r="BM399" s="54"/>
      <c r="BN399" s="54"/>
      <c r="BO399" s="54"/>
      <c r="BP399" s="54"/>
      <c r="BQ399" s="54"/>
      <c r="BR399" s="54"/>
      <c r="BS399" s="54"/>
      <c r="BT399" s="54"/>
      <c r="BU399" s="54"/>
      <c r="BV399" s="54"/>
      <c r="BW399" s="54"/>
      <c r="BX399" s="54"/>
      <c r="BY399" s="54"/>
      <c r="BZ399" s="54"/>
      <c r="CA399" s="54"/>
      <c r="CB399" s="54"/>
      <c r="CC399" s="54"/>
      <c r="CD399" s="54"/>
      <c r="CE399" s="54"/>
      <c r="CF399" s="54"/>
      <c r="CG399" s="54"/>
      <c r="CH399" s="54"/>
      <c r="CI399" s="54"/>
      <c r="CJ399" s="54"/>
      <c r="CK399" s="54"/>
      <c r="CL399" s="54"/>
      <c r="CM399" s="54"/>
      <c r="CN399" s="54"/>
      <c r="CO399" s="54"/>
      <c r="CP399" s="54"/>
      <c r="CQ399" s="54"/>
      <c r="CR399" s="54"/>
      <c r="CS399" s="54"/>
      <c r="CT399" s="54"/>
      <c r="CU399" s="54"/>
      <c r="CV399" s="54"/>
      <c r="CW399" s="54"/>
      <c r="CX399" s="54"/>
      <c r="CY399" s="54"/>
      <c r="CZ399" s="54"/>
      <c r="DA399" s="54"/>
      <c r="DB399" s="54"/>
      <c r="DC399" s="54"/>
      <c r="DD399" s="54"/>
      <c r="DE399" s="54"/>
      <c r="DF399" s="54"/>
      <c r="DG399" s="54"/>
      <c r="DH399" s="54"/>
      <c r="DI399" s="54"/>
      <c r="DJ399" s="54"/>
      <c r="DK399" s="54"/>
      <c r="DL399" s="54"/>
      <c r="DM399" s="54"/>
      <c r="DN399" s="54"/>
      <c r="DO399" s="54"/>
      <c r="DP399" s="54"/>
      <c r="DQ399" s="54"/>
      <c r="DR399" s="54"/>
      <c r="DS399" s="54"/>
      <c r="DT399" s="54"/>
      <c r="DU399" s="54"/>
      <c r="DV399" s="54"/>
      <c r="DW399" s="54"/>
      <c r="DX399" s="54"/>
      <c r="DY399" s="54"/>
      <c r="DZ399" s="54"/>
      <c r="EA399" s="54"/>
      <c r="EB399" s="54"/>
      <c r="EC399" s="54"/>
      <c r="ED399" s="54"/>
      <c r="EE399" s="54"/>
      <c r="EF399" s="54"/>
      <c r="EG399" s="54"/>
      <c r="EH399" s="54"/>
      <c r="EI399" s="54"/>
      <c r="EJ399" s="54"/>
      <c r="EK399" s="54"/>
      <c r="EL399" s="54"/>
      <c r="EM399" s="54"/>
      <c r="EN399" s="54"/>
      <c r="EO399" s="54"/>
      <c r="EP399" s="54"/>
      <c r="EQ399" s="54"/>
      <c r="ER399" s="54"/>
      <c r="ES399" s="54"/>
      <c r="ET399" s="54"/>
      <c r="EU399" s="54"/>
      <c r="EV399" s="54"/>
      <c r="EW399" s="54"/>
      <c r="EX399" s="54"/>
      <c r="EY399" s="54"/>
      <c r="EZ399" s="54"/>
      <c r="FA399" s="54"/>
      <c r="FB399" s="54"/>
      <c r="FC399" s="54"/>
      <c r="FD399" s="54"/>
      <c r="FE399" s="54"/>
      <c r="FF399" s="54"/>
      <c r="FG399" s="54"/>
      <c r="FH399" s="54"/>
      <c r="FI399" s="54"/>
      <c r="FJ399" s="54"/>
      <c r="FK399" s="54"/>
      <c r="FL399" s="54"/>
      <c r="FM399" s="54"/>
      <c r="FN399" s="54"/>
      <c r="FO399" s="54"/>
      <c r="FP399" s="54"/>
      <c r="FQ399" s="54"/>
      <c r="FR399" s="54"/>
      <c r="FS399" s="54"/>
      <c r="FT399" s="54"/>
      <c r="FU399" s="54"/>
      <c r="FV399" s="54"/>
      <c r="FW399" s="54"/>
      <c r="FX399" s="54"/>
      <c r="FY399" s="54"/>
      <c r="FZ399" s="54"/>
      <c r="GA399" s="54"/>
      <c r="GB399" s="54"/>
      <c r="GC399" s="54"/>
      <c r="GD399" s="54"/>
      <c r="GE399" s="54"/>
      <c r="GF399" s="54"/>
      <c r="GG399" s="54"/>
      <c r="GH399" s="54"/>
    </row>
    <row r="400" spans="1:190">
      <c r="A400" s="180"/>
      <c r="B400" s="180"/>
      <c r="C400" s="55"/>
      <c r="D400" s="56"/>
      <c r="E400" s="50"/>
      <c r="F400" s="50"/>
      <c r="G400" s="50"/>
      <c r="H400" s="50"/>
      <c r="I400" s="50"/>
      <c r="J400" s="50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F400" s="54"/>
      <c r="BG400" s="54"/>
      <c r="BH400" s="54"/>
      <c r="BI400" s="54"/>
      <c r="BJ400" s="54"/>
      <c r="BK400" s="54"/>
      <c r="BL400" s="54"/>
      <c r="BM400" s="54"/>
      <c r="BN400" s="54"/>
      <c r="BO400" s="54"/>
      <c r="BP400" s="54"/>
      <c r="BQ400" s="54"/>
      <c r="BR400" s="54"/>
      <c r="BS400" s="54"/>
      <c r="BT400" s="54"/>
      <c r="BU400" s="54"/>
      <c r="BV400" s="54"/>
      <c r="BW400" s="54"/>
      <c r="BX400" s="54"/>
      <c r="BY400" s="54"/>
      <c r="BZ400" s="54"/>
      <c r="CA400" s="54"/>
      <c r="CB400" s="54"/>
      <c r="CC400" s="54"/>
      <c r="CD400" s="54"/>
      <c r="CE400" s="54"/>
      <c r="CF400" s="54"/>
      <c r="CG400" s="54"/>
      <c r="CH400" s="54"/>
      <c r="CI400" s="54"/>
      <c r="CJ400" s="54"/>
      <c r="CK400" s="54"/>
      <c r="CL400" s="54"/>
      <c r="CM400" s="54"/>
      <c r="CN400" s="54"/>
      <c r="CO400" s="54"/>
      <c r="CP400" s="54"/>
      <c r="CQ400" s="54"/>
      <c r="CR400" s="54"/>
      <c r="CS400" s="54"/>
      <c r="CT400" s="54"/>
      <c r="CU400" s="54"/>
      <c r="CV400" s="54"/>
      <c r="CW400" s="54"/>
      <c r="CX400" s="54"/>
      <c r="CY400" s="54"/>
      <c r="CZ400" s="54"/>
      <c r="DA400" s="54"/>
      <c r="DB400" s="54"/>
      <c r="DC400" s="54"/>
      <c r="DD400" s="54"/>
      <c r="DE400" s="54"/>
      <c r="DF400" s="54"/>
      <c r="DG400" s="54"/>
      <c r="DH400" s="54"/>
      <c r="DI400" s="54"/>
      <c r="DJ400" s="54"/>
      <c r="DK400" s="54"/>
      <c r="DL400" s="54"/>
      <c r="DM400" s="54"/>
      <c r="DN400" s="54"/>
      <c r="DO400" s="54"/>
      <c r="DP400" s="54"/>
      <c r="DQ400" s="54"/>
      <c r="DR400" s="54"/>
      <c r="DS400" s="54"/>
      <c r="DT400" s="54"/>
      <c r="DU400" s="54"/>
      <c r="DV400" s="54"/>
      <c r="DW400" s="54"/>
      <c r="DX400" s="54"/>
      <c r="DY400" s="54"/>
      <c r="DZ400" s="54"/>
      <c r="EA400" s="54"/>
      <c r="EB400" s="54"/>
      <c r="EC400" s="54"/>
      <c r="ED400" s="54"/>
      <c r="EE400" s="54"/>
      <c r="EF400" s="54"/>
      <c r="EG400" s="54"/>
      <c r="EH400" s="54"/>
      <c r="EI400" s="54"/>
      <c r="EJ400" s="54"/>
      <c r="EK400" s="54"/>
      <c r="EL400" s="54"/>
      <c r="EM400" s="54"/>
      <c r="EN400" s="54"/>
      <c r="EO400" s="54"/>
      <c r="EP400" s="54"/>
      <c r="EQ400" s="54"/>
      <c r="ER400" s="54"/>
      <c r="ES400" s="54"/>
      <c r="ET400" s="54"/>
      <c r="EU400" s="54"/>
      <c r="EV400" s="54"/>
      <c r="EW400" s="54"/>
      <c r="EX400" s="54"/>
      <c r="EY400" s="54"/>
      <c r="EZ400" s="54"/>
      <c r="FA400" s="54"/>
      <c r="FB400" s="54"/>
      <c r="FC400" s="54"/>
      <c r="FD400" s="54"/>
      <c r="FE400" s="54"/>
      <c r="FF400" s="54"/>
      <c r="FG400" s="54"/>
      <c r="FH400" s="54"/>
      <c r="FI400" s="54"/>
      <c r="FJ400" s="54"/>
      <c r="FK400" s="54"/>
      <c r="FL400" s="54"/>
      <c r="FM400" s="54"/>
      <c r="FN400" s="54"/>
      <c r="FO400" s="54"/>
      <c r="FP400" s="54"/>
      <c r="FQ400" s="54"/>
      <c r="FR400" s="54"/>
      <c r="FS400" s="54"/>
      <c r="FT400" s="54"/>
      <c r="FU400" s="54"/>
      <c r="FV400" s="54"/>
      <c r="FW400" s="54"/>
      <c r="FX400" s="54"/>
      <c r="FY400" s="54"/>
      <c r="FZ400" s="54"/>
      <c r="GA400" s="54"/>
      <c r="GB400" s="54"/>
      <c r="GC400" s="54"/>
      <c r="GD400" s="54"/>
      <c r="GE400" s="54"/>
      <c r="GF400" s="54"/>
      <c r="GG400" s="54"/>
      <c r="GH400" s="54"/>
    </row>
    <row r="401" spans="1:190">
      <c r="A401" s="180"/>
      <c r="B401" s="180"/>
      <c r="C401" s="55"/>
      <c r="D401" s="56"/>
      <c r="E401" s="50"/>
      <c r="F401" s="50"/>
      <c r="G401" s="50"/>
      <c r="H401" s="50"/>
      <c r="I401" s="50"/>
      <c r="J401" s="50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F401" s="54"/>
      <c r="BG401" s="54"/>
      <c r="BH401" s="54"/>
      <c r="BI401" s="54"/>
      <c r="BJ401" s="54"/>
      <c r="BK401" s="54"/>
      <c r="BL401" s="54"/>
      <c r="BM401" s="54"/>
      <c r="BN401" s="54"/>
      <c r="BO401" s="54"/>
      <c r="BP401" s="54"/>
      <c r="BQ401" s="54"/>
      <c r="BR401" s="54"/>
      <c r="BS401" s="54"/>
      <c r="BT401" s="54"/>
      <c r="BU401" s="54"/>
      <c r="BV401" s="54"/>
      <c r="BW401" s="54"/>
      <c r="BX401" s="54"/>
      <c r="BY401" s="54"/>
      <c r="BZ401" s="54"/>
      <c r="CA401" s="54"/>
      <c r="CB401" s="54"/>
      <c r="CC401" s="54"/>
      <c r="CD401" s="54"/>
      <c r="CE401" s="54"/>
      <c r="CF401" s="54"/>
      <c r="CG401" s="54"/>
      <c r="CH401" s="54"/>
      <c r="CI401" s="54"/>
      <c r="CJ401" s="54"/>
      <c r="CK401" s="54"/>
      <c r="CL401" s="54"/>
      <c r="CM401" s="54"/>
      <c r="CN401" s="54"/>
      <c r="CO401" s="54"/>
      <c r="CP401" s="54"/>
      <c r="CQ401" s="54"/>
      <c r="CR401" s="54"/>
      <c r="CS401" s="54"/>
      <c r="CT401" s="54"/>
      <c r="CU401" s="54"/>
      <c r="CV401" s="54"/>
      <c r="CW401" s="54"/>
      <c r="CX401" s="54"/>
      <c r="CY401" s="54"/>
      <c r="CZ401" s="54"/>
      <c r="DA401" s="54"/>
      <c r="DB401" s="54"/>
      <c r="DC401" s="54"/>
      <c r="DD401" s="54"/>
      <c r="DE401" s="54"/>
      <c r="DF401" s="54"/>
      <c r="DG401" s="54"/>
      <c r="DH401" s="54"/>
      <c r="DI401" s="54"/>
      <c r="DJ401" s="54"/>
      <c r="DK401" s="54"/>
      <c r="DL401" s="54"/>
      <c r="DM401" s="54"/>
      <c r="DN401" s="54"/>
      <c r="DO401" s="54"/>
      <c r="DP401" s="54"/>
      <c r="DQ401" s="54"/>
      <c r="DR401" s="54"/>
      <c r="DS401" s="54"/>
      <c r="DT401" s="54"/>
      <c r="DU401" s="54"/>
      <c r="DV401" s="54"/>
      <c r="DW401" s="54"/>
      <c r="DX401" s="54"/>
      <c r="DY401" s="54"/>
      <c r="DZ401" s="54"/>
      <c r="EA401" s="54"/>
      <c r="EB401" s="54"/>
      <c r="EC401" s="54"/>
      <c r="ED401" s="54"/>
      <c r="EE401" s="54"/>
      <c r="EF401" s="54"/>
      <c r="EG401" s="54"/>
      <c r="EH401" s="54"/>
      <c r="EI401" s="54"/>
      <c r="EJ401" s="54"/>
      <c r="EK401" s="54"/>
      <c r="EL401" s="54"/>
      <c r="EM401" s="54"/>
      <c r="EN401" s="54"/>
      <c r="EO401" s="54"/>
      <c r="EP401" s="54"/>
      <c r="EQ401" s="54"/>
      <c r="ER401" s="54"/>
      <c r="ES401" s="54"/>
      <c r="ET401" s="54"/>
      <c r="EU401" s="54"/>
      <c r="EV401" s="54"/>
      <c r="EW401" s="54"/>
      <c r="EX401" s="54"/>
      <c r="EY401" s="54"/>
      <c r="EZ401" s="54"/>
      <c r="FA401" s="54"/>
      <c r="FB401" s="54"/>
      <c r="FC401" s="54"/>
      <c r="FD401" s="54"/>
      <c r="FE401" s="54"/>
      <c r="FF401" s="54"/>
      <c r="FG401" s="54"/>
      <c r="FH401" s="54"/>
      <c r="FI401" s="54"/>
      <c r="FJ401" s="54"/>
      <c r="FK401" s="54"/>
      <c r="FL401" s="54"/>
      <c r="FM401" s="54"/>
      <c r="FN401" s="54"/>
      <c r="FO401" s="54"/>
      <c r="FP401" s="54"/>
      <c r="FQ401" s="54"/>
      <c r="FR401" s="54"/>
      <c r="FS401" s="54"/>
      <c r="FT401" s="54"/>
      <c r="FU401" s="54"/>
      <c r="FV401" s="54"/>
      <c r="FW401" s="54"/>
      <c r="FX401" s="54"/>
      <c r="FY401" s="54"/>
      <c r="FZ401" s="54"/>
      <c r="GA401" s="54"/>
      <c r="GB401" s="54"/>
      <c r="GC401" s="54"/>
      <c r="GD401" s="54"/>
      <c r="GE401" s="54"/>
      <c r="GF401" s="54"/>
      <c r="GG401" s="54"/>
      <c r="GH401" s="54"/>
    </row>
    <row r="402" spans="1:190">
      <c r="A402" s="180"/>
      <c r="B402" s="180"/>
      <c r="C402" s="55"/>
      <c r="D402" s="56"/>
      <c r="E402" s="50"/>
      <c r="F402" s="50"/>
      <c r="G402" s="50"/>
      <c r="H402" s="50"/>
      <c r="I402" s="50"/>
      <c r="J402" s="50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F402" s="54"/>
      <c r="BG402" s="54"/>
      <c r="BH402" s="54"/>
      <c r="BI402" s="54"/>
      <c r="BJ402" s="54"/>
      <c r="BK402" s="54"/>
      <c r="BL402" s="54"/>
      <c r="BM402" s="54"/>
      <c r="BN402" s="54"/>
      <c r="BO402" s="54"/>
      <c r="BP402" s="54"/>
      <c r="BQ402" s="54"/>
      <c r="BR402" s="54"/>
      <c r="BS402" s="54"/>
      <c r="BT402" s="54"/>
      <c r="BU402" s="54"/>
      <c r="BV402" s="54"/>
      <c r="BW402" s="54"/>
      <c r="BX402" s="54"/>
      <c r="BY402" s="54"/>
      <c r="BZ402" s="54"/>
      <c r="CA402" s="54"/>
      <c r="CB402" s="54"/>
      <c r="CC402" s="54"/>
      <c r="CD402" s="54"/>
      <c r="CE402" s="54"/>
      <c r="CF402" s="54"/>
      <c r="CG402" s="54"/>
      <c r="CH402" s="54"/>
      <c r="CI402" s="54"/>
      <c r="CJ402" s="54"/>
      <c r="CK402" s="54"/>
      <c r="CL402" s="54"/>
      <c r="CM402" s="54"/>
      <c r="CN402" s="54"/>
      <c r="CO402" s="54"/>
      <c r="CP402" s="54"/>
      <c r="CQ402" s="54"/>
      <c r="CR402" s="54"/>
      <c r="CS402" s="54"/>
      <c r="CT402" s="54"/>
      <c r="CU402" s="54"/>
      <c r="CV402" s="54"/>
      <c r="CW402" s="54"/>
      <c r="CX402" s="54"/>
      <c r="CY402" s="54"/>
      <c r="CZ402" s="54"/>
      <c r="DA402" s="54"/>
      <c r="DB402" s="54"/>
      <c r="DC402" s="54"/>
      <c r="DD402" s="54"/>
      <c r="DE402" s="54"/>
      <c r="DF402" s="54"/>
      <c r="DG402" s="54"/>
      <c r="DH402" s="54"/>
      <c r="DI402" s="54"/>
      <c r="DJ402" s="54"/>
      <c r="DK402" s="54"/>
      <c r="DL402" s="54"/>
      <c r="DM402" s="54"/>
      <c r="DN402" s="54"/>
      <c r="DO402" s="54"/>
      <c r="DP402" s="54"/>
      <c r="DQ402" s="54"/>
      <c r="DR402" s="54"/>
      <c r="DS402" s="54"/>
      <c r="DT402" s="54"/>
      <c r="DU402" s="54"/>
      <c r="DV402" s="54"/>
      <c r="DW402" s="54"/>
      <c r="DX402" s="54"/>
      <c r="DY402" s="54"/>
      <c r="DZ402" s="54"/>
      <c r="EA402" s="54"/>
      <c r="EB402" s="54"/>
      <c r="EC402" s="54"/>
      <c r="ED402" s="54"/>
      <c r="EE402" s="54"/>
      <c r="EF402" s="54"/>
      <c r="EG402" s="54"/>
      <c r="EH402" s="54"/>
      <c r="EI402" s="54"/>
      <c r="EJ402" s="54"/>
      <c r="EK402" s="54"/>
      <c r="EL402" s="54"/>
      <c r="EM402" s="54"/>
      <c r="EN402" s="54"/>
      <c r="EO402" s="54"/>
      <c r="EP402" s="54"/>
      <c r="EQ402" s="54"/>
      <c r="ER402" s="54"/>
      <c r="ES402" s="54"/>
      <c r="ET402" s="54"/>
      <c r="EU402" s="54"/>
      <c r="EV402" s="54"/>
      <c r="EW402" s="54"/>
      <c r="EX402" s="54"/>
      <c r="EY402" s="54"/>
      <c r="EZ402" s="54"/>
      <c r="FA402" s="54"/>
      <c r="FB402" s="54"/>
      <c r="FC402" s="54"/>
      <c r="FD402" s="54"/>
      <c r="FE402" s="54"/>
      <c r="FF402" s="54"/>
      <c r="FG402" s="54"/>
      <c r="FH402" s="54"/>
      <c r="FI402" s="54"/>
      <c r="FJ402" s="54"/>
      <c r="FK402" s="54"/>
      <c r="FL402" s="54"/>
      <c r="FM402" s="54"/>
      <c r="FN402" s="54"/>
      <c r="FO402" s="54"/>
      <c r="FP402" s="54"/>
      <c r="FQ402" s="54"/>
      <c r="FR402" s="54"/>
      <c r="FS402" s="54"/>
      <c r="FT402" s="54"/>
      <c r="FU402" s="54"/>
      <c r="FV402" s="54"/>
      <c r="FW402" s="54"/>
      <c r="FX402" s="54"/>
      <c r="FY402" s="54"/>
      <c r="FZ402" s="54"/>
      <c r="GA402" s="54"/>
      <c r="GB402" s="54"/>
      <c r="GC402" s="54"/>
      <c r="GD402" s="54"/>
      <c r="GE402" s="54"/>
      <c r="GF402" s="54"/>
      <c r="GG402" s="54"/>
      <c r="GH402" s="54"/>
    </row>
    <row r="403" spans="1:190">
      <c r="A403" s="180"/>
      <c r="B403" s="180"/>
      <c r="C403" s="55"/>
      <c r="D403" s="56"/>
      <c r="E403" s="50"/>
      <c r="F403" s="50"/>
      <c r="G403" s="50"/>
      <c r="H403" s="50"/>
      <c r="I403" s="50"/>
      <c r="J403" s="50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F403" s="54"/>
      <c r="BG403" s="54"/>
      <c r="BH403" s="54"/>
      <c r="BI403" s="54"/>
      <c r="BJ403" s="54"/>
      <c r="BK403" s="54"/>
      <c r="BL403" s="54"/>
      <c r="BM403" s="54"/>
      <c r="BN403" s="54"/>
      <c r="BO403" s="54"/>
      <c r="BP403" s="54"/>
      <c r="BQ403" s="54"/>
      <c r="BR403" s="54"/>
      <c r="BS403" s="54"/>
      <c r="BT403" s="54"/>
      <c r="BU403" s="54"/>
      <c r="BV403" s="54"/>
      <c r="BW403" s="54"/>
      <c r="BX403" s="54"/>
      <c r="BY403" s="54"/>
      <c r="BZ403" s="54"/>
      <c r="CA403" s="54"/>
      <c r="CB403" s="54"/>
      <c r="CC403" s="54"/>
      <c r="CD403" s="54"/>
      <c r="CE403" s="54"/>
      <c r="CF403" s="54"/>
      <c r="CG403" s="54"/>
      <c r="CH403" s="54"/>
      <c r="CI403" s="54"/>
      <c r="CJ403" s="54"/>
      <c r="CK403" s="54"/>
      <c r="CL403" s="54"/>
      <c r="CM403" s="54"/>
      <c r="CN403" s="54"/>
      <c r="CO403" s="54"/>
      <c r="CP403" s="54"/>
      <c r="CQ403" s="54"/>
      <c r="CR403" s="54"/>
      <c r="CS403" s="54"/>
      <c r="CT403" s="54"/>
      <c r="CU403" s="54"/>
      <c r="CV403" s="54"/>
      <c r="CW403" s="54"/>
      <c r="CX403" s="54"/>
      <c r="CY403" s="54"/>
      <c r="CZ403" s="54"/>
      <c r="DA403" s="54"/>
      <c r="DB403" s="54"/>
      <c r="DC403" s="54"/>
      <c r="DD403" s="54"/>
      <c r="DE403" s="54"/>
      <c r="DF403" s="54"/>
      <c r="DG403" s="54"/>
      <c r="DH403" s="54"/>
      <c r="DI403" s="54"/>
      <c r="DJ403" s="54"/>
      <c r="DK403" s="54"/>
      <c r="DL403" s="54"/>
      <c r="DM403" s="54"/>
      <c r="DN403" s="54"/>
      <c r="DO403" s="54"/>
      <c r="DP403" s="54"/>
      <c r="DQ403" s="54"/>
      <c r="DR403" s="54"/>
      <c r="DS403" s="54"/>
      <c r="DT403" s="54"/>
      <c r="DU403" s="54"/>
      <c r="DV403" s="54"/>
      <c r="DW403" s="54"/>
      <c r="DX403" s="54"/>
      <c r="DY403" s="54"/>
      <c r="DZ403" s="54"/>
      <c r="EA403" s="54"/>
      <c r="EB403" s="54"/>
      <c r="EC403" s="54"/>
      <c r="ED403" s="54"/>
      <c r="EE403" s="54"/>
      <c r="EF403" s="54"/>
      <c r="EG403" s="54"/>
      <c r="EH403" s="54"/>
      <c r="EI403" s="54"/>
      <c r="EJ403" s="54"/>
      <c r="EK403" s="54"/>
      <c r="EL403" s="54"/>
      <c r="EM403" s="54"/>
      <c r="EN403" s="54"/>
      <c r="EO403" s="54"/>
      <c r="EP403" s="54"/>
      <c r="EQ403" s="54"/>
      <c r="ER403" s="54"/>
      <c r="ES403" s="54"/>
      <c r="ET403" s="54"/>
      <c r="EU403" s="54"/>
      <c r="EV403" s="54"/>
      <c r="EW403" s="54"/>
      <c r="EX403" s="54"/>
      <c r="EY403" s="54"/>
      <c r="EZ403" s="54"/>
      <c r="FA403" s="54"/>
      <c r="FB403" s="54"/>
      <c r="FC403" s="54"/>
      <c r="FD403" s="54"/>
      <c r="FE403" s="54"/>
      <c r="FF403" s="54"/>
      <c r="FG403" s="54"/>
      <c r="FH403" s="54"/>
      <c r="FI403" s="54"/>
      <c r="FJ403" s="54"/>
      <c r="FK403" s="54"/>
      <c r="FL403" s="54"/>
      <c r="FM403" s="54"/>
      <c r="FN403" s="54"/>
      <c r="FO403" s="54"/>
      <c r="FP403" s="54"/>
      <c r="FQ403" s="54"/>
      <c r="FR403" s="54"/>
      <c r="FS403" s="54"/>
      <c r="FT403" s="54"/>
      <c r="FU403" s="54"/>
      <c r="FV403" s="54"/>
      <c r="FW403" s="54"/>
      <c r="FX403" s="54"/>
      <c r="FY403" s="54"/>
      <c r="FZ403" s="54"/>
      <c r="GA403" s="54"/>
      <c r="GB403" s="54"/>
      <c r="GC403" s="54"/>
      <c r="GD403" s="54"/>
      <c r="GE403" s="54"/>
      <c r="GF403" s="54"/>
      <c r="GG403" s="54"/>
      <c r="GH403" s="54"/>
    </row>
    <row r="404" spans="1:190">
      <c r="A404" s="180"/>
      <c r="B404" s="180"/>
      <c r="C404" s="55"/>
      <c r="D404" s="56"/>
      <c r="E404" s="50"/>
      <c r="F404" s="50"/>
      <c r="G404" s="50"/>
      <c r="H404" s="50"/>
      <c r="I404" s="50"/>
      <c r="J404" s="50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F404" s="54"/>
      <c r="BG404" s="54"/>
      <c r="BH404" s="54"/>
      <c r="BI404" s="54"/>
      <c r="BJ404" s="54"/>
      <c r="BK404" s="54"/>
      <c r="BL404" s="54"/>
      <c r="BM404" s="54"/>
      <c r="BN404" s="54"/>
      <c r="BO404" s="54"/>
      <c r="BP404" s="54"/>
      <c r="BQ404" s="54"/>
      <c r="BR404" s="54"/>
      <c r="BS404" s="54"/>
      <c r="BT404" s="54"/>
      <c r="BU404" s="54"/>
      <c r="BV404" s="54"/>
      <c r="BW404" s="54"/>
      <c r="BX404" s="54"/>
      <c r="BY404" s="54"/>
      <c r="BZ404" s="54"/>
      <c r="CA404" s="54"/>
      <c r="CB404" s="54"/>
      <c r="CC404" s="54"/>
      <c r="CD404" s="54"/>
      <c r="CE404" s="54"/>
      <c r="CF404" s="54"/>
      <c r="CG404" s="54"/>
      <c r="CH404" s="54"/>
      <c r="CI404" s="54"/>
      <c r="CJ404" s="54"/>
      <c r="CK404" s="54"/>
      <c r="CL404" s="54"/>
      <c r="CM404" s="54"/>
      <c r="CN404" s="54"/>
      <c r="CO404" s="54"/>
      <c r="CP404" s="54"/>
      <c r="CQ404" s="54"/>
      <c r="CR404" s="54"/>
      <c r="CS404" s="54"/>
      <c r="CT404" s="54"/>
      <c r="CU404" s="54"/>
      <c r="CV404" s="54"/>
      <c r="CW404" s="54"/>
      <c r="CX404" s="54"/>
      <c r="CY404" s="54"/>
      <c r="CZ404" s="54"/>
      <c r="DA404" s="54"/>
      <c r="DB404" s="54"/>
      <c r="DC404" s="54"/>
      <c r="DD404" s="54"/>
      <c r="DE404" s="54"/>
      <c r="DF404" s="54"/>
      <c r="DG404" s="54"/>
      <c r="DH404" s="54"/>
      <c r="DI404" s="54"/>
      <c r="DJ404" s="54"/>
      <c r="DK404" s="54"/>
      <c r="DL404" s="54"/>
      <c r="DM404" s="54"/>
      <c r="DN404" s="54"/>
      <c r="DO404" s="54"/>
      <c r="DP404" s="54"/>
      <c r="DQ404" s="54"/>
      <c r="DR404" s="54"/>
      <c r="DS404" s="54"/>
      <c r="DT404" s="54"/>
      <c r="DU404" s="54"/>
      <c r="DV404" s="54"/>
      <c r="DW404" s="54"/>
      <c r="DX404" s="54"/>
      <c r="DY404" s="54"/>
      <c r="DZ404" s="54"/>
      <c r="EA404" s="54"/>
      <c r="EB404" s="54"/>
      <c r="EC404" s="54"/>
      <c r="ED404" s="54"/>
      <c r="EE404" s="54"/>
      <c r="EF404" s="54"/>
      <c r="EG404" s="54"/>
      <c r="EH404" s="54"/>
      <c r="EI404" s="54"/>
      <c r="EJ404" s="54"/>
      <c r="EK404" s="54"/>
      <c r="EL404" s="54"/>
      <c r="EM404" s="54"/>
      <c r="EN404" s="54"/>
      <c r="EO404" s="54"/>
      <c r="EP404" s="54"/>
      <c r="EQ404" s="54"/>
      <c r="ER404" s="54"/>
      <c r="ES404" s="54"/>
      <c r="ET404" s="54"/>
      <c r="EU404" s="54"/>
      <c r="EV404" s="54"/>
      <c r="EW404" s="54"/>
      <c r="EX404" s="54"/>
      <c r="EY404" s="54"/>
      <c r="EZ404" s="54"/>
      <c r="FA404" s="54"/>
      <c r="FB404" s="54"/>
      <c r="FC404" s="54"/>
      <c r="FD404" s="54"/>
      <c r="FE404" s="54"/>
      <c r="FF404" s="54"/>
      <c r="FG404" s="54"/>
      <c r="FH404" s="54"/>
      <c r="FI404" s="54"/>
      <c r="FJ404" s="54"/>
      <c r="FK404" s="54"/>
      <c r="FL404" s="54"/>
      <c r="FM404" s="54"/>
      <c r="FN404" s="54"/>
      <c r="FO404" s="54"/>
      <c r="FP404" s="54"/>
      <c r="FQ404" s="54"/>
      <c r="FR404" s="54"/>
      <c r="FS404" s="54"/>
      <c r="FT404" s="54"/>
      <c r="FU404" s="54"/>
      <c r="FV404" s="54"/>
      <c r="FW404" s="54"/>
      <c r="FX404" s="54"/>
      <c r="FY404" s="54"/>
      <c r="FZ404" s="54"/>
      <c r="GA404" s="54"/>
      <c r="GB404" s="54"/>
      <c r="GC404" s="54"/>
      <c r="GD404" s="54"/>
      <c r="GE404" s="54"/>
      <c r="GF404" s="54"/>
      <c r="GG404" s="54"/>
      <c r="GH404" s="54"/>
    </row>
    <row r="405" spans="1:190">
      <c r="A405" s="180"/>
      <c r="B405" s="180"/>
      <c r="C405" s="55"/>
      <c r="D405" s="56"/>
      <c r="E405" s="50"/>
      <c r="F405" s="50"/>
      <c r="G405" s="50"/>
      <c r="H405" s="50"/>
      <c r="I405" s="50"/>
      <c r="J405" s="50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F405" s="54"/>
      <c r="BG405" s="54"/>
      <c r="BH405" s="54"/>
      <c r="BI405" s="54"/>
      <c r="BJ405" s="54"/>
      <c r="BK405" s="54"/>
      <c r="BL405" s="54"/>
      <c r="BM405" s="54"/>
      <c r="BN405" s="54"/>
      <c r="BO405" s="54"/>
      <c r="BP405" s="54"/>
      <c r="BQ405" s="54"/>
      <c r="BR405" s="54"/>
      <c r="BS405" s="54"/>
      <c r="BT405" s="54"/>
      <c r="BU405" s="54"/>
      <c r="BV405" s="54"/>
      <c r="BW405" s="54"/>
      <c r="BX405" s="54"/>
      <c r="BY405" s="54"/>
      <c r="BZ405" s="54"/>
      <c r="CA405" s="54"/>
      <c r="CB405" s="54"/>
      <c r="CC405" s="54"/>
      <c r="CD405" s="54"/>
      <c r="CE405" s="54"/>
      <c r="CF405" s="54"/>
      <c r="CG405" s="54"/>
      <c r="CH405" s="54"/>
      <c r="CI405" s="54"/>
      <c r="CJ405" s="54"/>
      <c r="CK405" s="54"/>
      <c r="CL405" s="54"/>
      <c r="CM405" s="54"/>
      <c r="CN405" s="54"/>
      <c r="CO405" s="54"/>
      <c r="CP405" s="54"/>
      <c r="CQ405" s="54"/>
      <c r="CR405" s="54"/>
      <c r="CS405" s="54"/>
      <c r="CT405" s="54"/>
      <c r="CU405" s="54"/>
      <c r="CV405" s="54"/>
      <c r="CW405" s="54"/>
      <c r="CX405" s="54"/>
      <c r="CY405" s="54"/>
      <c r="CZ405" s="54"/>
      <c r="DA405" s="54"/>
      <c r="DB405" s="54"/>
      <c r="DC405" s="54"/>
      <c r="DD405" s="54"/>
      <c r="DE405" s="54"/>
      <c r="DF405" s="54"/>
      <c r="DG405" s="54"/>
      <c r="DH405" s="54"/>
      <c r="DI405" s="54"/>
      <c r="DJ405" s="54"/>
      <c r="DK405" s="54"/>
      <c r="DL405" s="54"/>
      <c r="DM405" s="54"/>
      <c r="DN405" s="54"/>
      <c r="DO405" s="54"/>
      <c r="DP405" s="54"/>
      <c r="DQ405" s="54"/>
      <c r="DR405" s="54"/>
      <c r="DS405" s="54"/>
      <c r="DT405" s="54"/>
      <c r="DU405" s="54"/>
      <c r="DV405" s="54"/>
      <c r="DW405" s="54"/>
      <c r="DX405" s="54"/>
      <c r="DY405" s="54"/>
      <c r="DZ405" s="54"/>
      <c r="EA405" s="54"/>
      <c r="EB405" s="54"/>
      <c r="EC405" s="54"/>
      <c r="ED405" s="54"/>
      <c r="EE405" s="54"/>
      <c r="EF405" s="54"/>
      <c r="EG405" s="54"/>
      <c r="EH405" s="54"/>
      <c r="EI405" s="54"/>
      <c r="EJ405" s="54"/>
      <c r="EK405" s="54"/>
      <c r="EL405" s="54"/>
      <c r="EM405" s="54"/>
      <c r="EN405" s="54"/>
      <c r="EO405" s="54"/>
      <c r="EP405" s="54"/>
      <c r="EQ405" s="54"/>
      <c r="ER405" s="54"/>
      <c r="ES405" s="54"/>
      <c r="ET405" s="54"/>
      <c r="EU405" s="54"/>
      <c r="EV405" s="54"/>
      <c r="EW405" s="54"/>
      <c r="EX405" s="54"/>
      <c r="EY405" s="54"/>
      <c r="EZ405" s="54"/>
      <c r="FA405" s="54"/>
      <c r="FB405" s="54"/>
      <c r="FC405" s="54"/>
      <c r="FD405" s="54"/>
      <c r="FE405" s="54"/>
      <c r="FF405" s="54"/>
      <c r="FG405" s="54"/>
      <c r="FH405" s="54"/>
      <c r="FI405" s="54"/>
      <c r="FJ405" s="54"/>
      <c r="FK405" s="54"/>
      <c r="FL405" s="54"/>
      <c r="FM405" s="54"/>
      <c r="FN405" s="54"/>
      <c r="FO405" s="54"/>
      <c r="FP405" s="54"/>
      <c r="FQ405" s="54"/>
      <c r="FR405" s="54"/>
      <c r="FS405" s="54"/>
      <c r="FT405" s="54"/>
      <c r="FU405" s="54"/>
      <c r="FV405" s="54"/>
      <c r="FW405" s="54"/>
      <c r="FX405" s="54"/>
      <c r="FY405" s="54"/>
      <c r="FZ405" s="54"/>
      <c r="GA405" s="54"/>
      <c r="GB405" s="54"/>
      <c r="GC405" s="54"/>
      <c r="GD405" s="54"/>
      <c r="GE405" s="54"/>
      <c r="GF405" s="54"/>
      <c r="GG405" s="54"/>
      <c r="GH405" s="54"/>
    </row>
    <row r="406" spans="1:190">
      <c r="A406" s="180"/>
      <c r="B406" s="180"/>
      <c r="C406" s="55"/>
      <c r="D406" s="56"/>
      <c r="E406" s="50"/>
      <c r="F406" s="50"/>
      <c r="G406" s="50"/>
      <c r="H406" s="50"/>
      <c r="I406" s="50"/>
      <c r="J406" s="50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F406" s="54"/>
      <c r="BG406" s="54"/>
      <c r="BH406" s="54"/>
      <c r="BI406" s="54"/>
      <c r="BJ406" s="54"/>
      <c r="BK406" s="54"/>
      <c r="BL406" s="54"/>
      <c r="BM406" s="54"/>
      <c r="BN406" s="54"/>
      <c r="BO406" s="54"/>
      <c r="BP406" s="54"/>
      <c r="BQ406" s="54"/>
      <c r="BR406" s="54"/>
      <c r="BS406" s="54"/>
      <c r="BT406" s="54"/>
      <c r="BU406" s="54"/>
      <c r="BV406" s="54"/>
      <c r="BW406" s="54"/>
      <c r="BX406" s="54"/>
      <c r="BY406" s="54"/>
      <c r="BZ406" s="54"/>
      <c r="CA406" s="54"/>
      <c r="CB406" s="54"/>
      <c r="CC406" s="54"/>
      <c r="CD406" s="54"/>
      <c r="CE406" s="54"/>
      <c r="CF406" s="54"/>
      <c r="CG406" s="54"/>
      <c r="CH406" s="54"/>
      <c r="CI406" s="54"/>
      <c r="CJ406" s="54"/>
      <c r="CK406" s="54"/>
      <c r="CL406" s="54"/>
      <c r="CM406" s="54"/>
      <c r="CN406" s="54"/>
      <c r="CO406" s="54"/>
      <c r="CP406" s="54"/>
      <c r="CQ406" s="54"/>
      <c r="CR406" s="54"/>
      <c r="CS406" s="54"/>
      <c r="CT406" s="54"/>
      <c r="CU406" s="54"/>
      <c r="CV406" s="54"/>
      <c r="CW406" s="54"/>
      <c r="CX406" s="54"/>
      <c r="CY406" s="54"/>
      <c r="CZ406" s="54"/>
      <c r="DA406" s="54"/>
      <c r="DB406" s="54"/>
      <c r="DC406" s="54"/>
      <c r="DD406" s="54"/>
      <c r="DE406" s="54"/>
      <c r="DF406" s="54"/>
      <c r="DG406" s="54"/>
      <c r="DH406" s="54"/>
      <c r="DI406" s="54"/>
      <c r="DJ406" s="54"/>
      <c r="DK406" s="54"/>
      <c r="DL406" s="54"/>
      <c r="DM406" s="54"/>
      <c r="DN406" s="54"/>
      <c r="DO406" s="54"/>
      <c r="DP406" s="54"/>
      <c r="DQ406" s="54"/>
      <c r="DR406" s="54"/>
      <c r="DS406" s="54"/>
      <c r="DT406" s="54"/>
      <c r="DU406" s="54"/>
      <c r="DV406" s="54"/>
      <c r="DW406" s="54"/>
      <c r="DX406" s="54"/>
      <c r="DY406" s="54"/>
      <c r="DZ406" s="54"/>
      <c r="EA406" s="54"/>
      <c r="EB406" s="54"/>
      <c r="EC406" s="54"/>
      <c r="ED406" s="54"/>
      <c r="EE406" s="54"/>
      <c r="EF406" s="54"/>
      <c r="EG406" s="54"/>
      <c r="EH406" s="54"/>
      <c r="EI406" s="54"/>
      <c r="EJ406" s="54"/>
      <c r="EK406" s="54"/>
      <c r="EL406" s="54"/>
      <c r="EM406" s="54"/>
      <c r="EN406" s="54"/>
      <c r="EO406" s="54"/>
      <c r="EP406" s="54"/>
      <c r="EQ406" s="54"/>
      <c r="ER406" s="54"/>
      <c r="ES406" s="54"/>
      <c r="ET406" s="54"/>
      <c r="EU406" s="54"/>
      <c r="EV406" s="54"/>
      <c r="EW406" s="54"/>
      <c r="EX406" s="54"/>
      <c r="EY406" s="54"/>
      <c r="EZ406" s="54"/>
      <c r="FA406" s="54"/>
      <c r="FB406" s="54"/>
      <c r="FC406" s="54"/>
      <c r="FD406" s="54"/>
      <c r="FE406" s="54"/>
      <c r="FF406" s="54"/>
      <c r="FG406" s="54"/>
      <c r="FH406" s="54"/>
      <c r="FI406" s="54"/>
      <c r="FJ406" s="54"/>
      <c r="FK406" s="54"/>
      <c r="FL406" s="54"/>
      <c r="FM406" s="54"/>
      <c r="FN406" s="54"/>
      <c r="FO406" s="54"/>
      <c r="FP406" s="54"/>
      <c r="FQ406" s="54"/>
      <c r="FR406" s="54"/>
      <c r="FS406" s="54"/>
      <c r="FT406" s="54"/>
      <c r="FU406" s="54"/>
      <c r="FV406" s="54"/>
      <c r="FW406" s="54"/>
      <c r="FX406" s="54"/>
      <c r="FY406" s="54"/>
      <c r="FZ406" s="54"/>
      <c r="GA406" s="54"/>
      <c r="GB406" s="54"/>
      <c r="GC406" s="54"/>
      <c r="GD406" s="54"/>
      <c r="GE406" s="54"/>
      <c r="GF406" s="54"/>
      <c r="GG406" s="54"/>
      <c r="GH406" s="54"/>
    </row>
    <row r="407" spans="1:190">
      <c r="A407" s="180"/>
      <c r="B407" s="180"/>
      <c r="C407" s="55"/>
      <c r="D407" s="56"/>
      <c r="E407" s="50"/>
      <c r="F407" s="50"/>
      <c r="G407" s="50"/>
      <c r="H407" s="50"/>
      <c r="I407" s="50"/>
      <c r="J407" s="50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F407" s="54"/>
      <c r="BG407" s="54"/>
      <c r="BH407" s="54"/>
      <c r="BI407" s="54"/>
      <c r="BJ407" s="54"/>
      <c r="BK407" s="54"/>
      <c r="BL407" s="54"/>
      <c r="BM407" s="54"/>
      <c r="BN407" s="54"/>
      <c r="BO407" s="54"/>
      <c r="BP407" s="54"/>
      <c r="BQ407" s="54"/>
      <c r="BR407" s="54"/>
      <c r="BS407" s="54"/>
      <c r="BT407" s="54"/>
      <c r="BU407" s="54"/>
      <c r="BV407" s="54"/>
      <c r="BW407" s="54"/>
      <c r="BX407" s="54"/>
      <c r="BY407" s="54"/>
      <c r="BZ407" s="54"/>
      <c r="CA407" s="54"/>
      <c r="CB407" s="54"/>
      <c r="CC407" s="54"/>
      <c r="CD407" s="54"/>
      <c r="CE407" s="54"/>
      <c r="CF407" s="54"/>
      <c r="CG407" s="54"/>
      <c r="CH407" s="54"/>
      <c r="CI407" s="54"/>
      <c r="CJ407" s="54"/>
      <c r="CK407" s="54"/>
      <c r="CL407" s="54"/>
      <c r="CM407" s="54"/>
      <c r="CN407" s="54"/>
      <c r="CO407" s="54"/>
      <c r="CP407" s="54"/>
      <c r="CQ407" s="54"/>
      <c r="CR407" s="54"/>
      <c r="CS407" s="54"/>
      <c r="CT407" s="54"/>
      <c r="CU407" s="54"/>
      <c r="CV407" s="54"/>
      <c r="CW407" s="54"/>
      <c r="CX407" s="54"/>
      <c r="CY407" s="54"/>
      <c r="CZ407" s="54"/>
      <c r="DA407" s="54"/>
      <c r="DB407" s="54"/>
      <c r="DC407" s="54"/>
      <c r="DD407" s="54"/>
      <c r="DE407" s="54"/>
      <c r="DF407" s="54"/>
      <c r="DG407" s="54"/>
      <c r="DH407" s="54"/>
      <c r="DI407" s="54"/>
      <c r="DJ407" s="54"/>
      <c r="DK407" s="54"/>
      <c r="DL407" s="54"/>
      <c r="DM407" s="54"/>
      <c r="DN407" s="54"/>
      <c r="DO407" s="54"/>
      <c r="DP407" s="54"/>
      <c r="DQ407" s="54"/>
      <c r="DR407" s="54"/>
      <c r="DS407" s="54"/>
      <c r="DT407" s="54"/>
      <c r="DU407" s="54"/>
      <c r="DV407" s="54"/>
      <c r="DW407" s="54"/>
      <c r="DX407" s="54"/>
      <c r="DY407" s="54"/>
      <c r="DZ407" s="54"/>
      <c r="EA407" s="54"/>
      <c r="EB407" s="54"/>
      <c r="EC407" s="54"/>
      <c r="ED407" s="54"/>
      <c r="EE407" s="54"/>
      <c r="EF407" s="54"/>
      <c r="EG407" s="54"/>
      <c r="EH407" s="54"/>
      <c r="EI407" s="54"/>
      <c r="EJ407" s="54"/>
      <c r="EK407" s="54"/>
      <c r="EL407" s="54"/>
      <c r="EM407" s="54"/>
      <c r="EN407" s="54"/>
      <c r="EO407" s="54"/>
      <c r="EP407" s="54"/>
      <c r="EQ407" s="54"/>
      <c r="ER407" s="54"/>
      <c r="ES407" s="54"/>
      <c r="ET407" s="54"/>
      <c r="EU407" s="54"/>
      <c r="EV407" s="54"/>
      <c r="EW407" s="54"/>
      <c r="EX407" s="54"/>
      <c r="EY407" s="54"/>
      <c r="EZ407" s="54"/>
      <c r="FA407" s="54"/>
      <c r="FB407" s="54"/>
      <c r="FC407" s="54"/>
      <c r="FD407" s="54"/>
      <c r="FE407" s="54"/>
      <c r="FF407" s="54"/>
      <c r="FG407" s="54"/>
      <c r="FH407" s="54"/>
      <c r="FI407" s="54"/>
      <c r="FJ407" s="54"/>
      <c r="FK407" s="54"/>
      <c r="FL407" s="54"/>
      <c r="FM407" s="54"/>
      <c r="FN407" s="54"/>
      <c r="FO407" s="54"/>
      <c r="FP407" s="54"/>
      <c r="FQ407" s="54"/>
      <c r="FR407" s="54"/>
      <c r="FS407" s="54"/>
      <c r="FT407" s="54"/>
      <c r="FU407" s="54"/>
      <c r="FV407" s="54"/>
      <c r="FW407" s="54"/>
      <c r="FX407" s="54"/>
      <c r="FY407" s="54"/>
      <c r="FZ407" s="54"/>
      <c r="GA407" s="54"/>
      <c r="GB407" s="54"/>
      <c r="GC407" s="54"/>
      <c r="GD407" s="54"/>
      <c r="GE407" s="54"/>
      <c r="GF407" s="54"/>
      <c r="GG407" s="54"/>
      <c r="GH407" s="54"/>
    </row>
    <row r="408" spans="1:190">
      <c r="A408" s="180"/>
      <c r="B408" s="180"/>
      <c r="C408" s="55"/>
      <c r="D408" s="56"/>
      <c r="E408" s="50"/>
      <c r="F408" s="50"/>
      <c r="G408" s="50"/>
      <c r="H408" s="50"/>
      <c r="I408" s="50"/>
      <c r="J408" s="50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F408" s="54"/>
      <c r="BG408" s="54"/>
      <c r="BH408" s="54"/>
      <c r="BI408" s="54"/>
      <c r="BJ408" s="54"/>
      <c r="BK408" s="54"/>
      <c r="BL408" s="54"/>
      <c r="BM408" s="54"/>
      <c r="BN408" s="54"/>
      <c r="BO408" s="54"/>
      <c r="BP408" s="54"/>
      <c r="BQ408" s="54"/>
      <c r="BR408" s="54"/>
      <c r="BS408" s="54"/>
      <c r="BT408" s="54"/>
      <c r="BU408" s="54"/>
      <c r="BV408" s="54"/>
      <c r="BW408" s="54"/>
      <c r="BX408" s="54"/>
      <c r="BY408" s="54"/>
      <c r="BZ408" s="54"/>
      <c r="CA408" s="54"/>
      <c r="CB408" s="54"/>
      <c r="CC408" s="54"/>
      <c r="CD408" s="54"/>
      <c r="CE408" s="54"/>
      <c r="CF408" s="54"/>
      <c r="CG408" s="54"/>
      <c r="CH408" s="54"/>
      <c r="CI408" s="54"/>
      <c r="CJ408" s="54"/>
      <c r="CK408" s="54"/>
      <c r="CL408" s="54"/>
      <c r="CM408" s="54"/>
      <c r="CN408" s="54"/>
      <c r="CO408" s="54"/>
      <c r="CP408" s="54"/>
      <c r="CQ408" s="54"/>
      <c r="CR408" s="54"/>
      <c r="CS408" s="54"/>
      <c r="CT408" s="54"/>
      <c r="CU408" s="54"/>
      <c r="CV408" s="54"/>
      <c r="CW408" s="54"/>
      <c r="CX408" s="54"/>
      <c r="CY408" s="54"/>
      <c r="CZ408" s="54"/>
      <c r="DA408" s="54"/>
      <c r="DB408" s="54"/>
      <c r="DC408" s="54"/>
      <c r="DD408" s="54"/>
      <c r="DE408" s="54"/>
      <c r="DF408" s="54"/>
      <c r="DG408" s="54"/>
      <c r="DH408" s="54"/>
      <c r="DI408" s="54"/>
      <c r="DJ408" s="54"/>
      <c r="DK408" s="54"/>
      <c r="DL408" s="54"/>
      <c r="DM408" s="54"/>
      <c r="DN408" s="54"/>
      <c r="DO408" s="54"/>
      <c r="DP408" s="54"/>
      <c r="DQ408" s="54"/>
      <c r="DR408" s="54"/>
      <c r="DS408" s="54"/>
      <c r="DT408" s="54"/>
      <c r="DU408" s="54"/>
      <c r="DV408" s="54"/>
      <c r="DW408" s="54"/>
      <c r="DX408" s="54"/>
      <c r="DY408" s="54"/>
      <c r="DZ408" s="54"/>
      <c r="EA408" s="54"/>
      <c r="EB408" s="54"/>
      <c r="EC408" s="54"/>
      <c r="ED408" s="54"/>
      <c r="EE408" s="54"/>
      <c r="EF408" s="54"/>
      <c r="EG408" s="54"/>
      <c r="EH408" s="54"/>
      <c r="EI408" s="54"/>
      <c r="EJ408" s="54"/>
      <c r="EK408" s="54"/>
      <c r="EL408" s="54"/>
      <c r="EM408" s="54"/>
      <c r="EN408" s="54"/>
      <c r="EO408" s="54"/>
      <c r="EP408" s="54"/>
      <c r="EQ408" s="54"/>
      <c r="ER408" s="54"/>
      <c r="ES408" s="54"/>
      <c r="ET408" s="54"/>
      <c r="EU408" s="54"/>
      <c r="EV408" s="54"/>
      <c r="EW408" s="54"/>
      <c r="EX408" s="54"/>
      <c r="EY408" s="54"/>
      <c r="EZ408" s="54"/>
      <c r="FA408" s="54"/>
      <c r="FB408" s="54"/>
      <c r="FC408" s="54"/>
      <c r="FD408" s="54"/>
      <c r="FE408" s="54"/>
      <c r="FF408" s="54"/>
      <c r="FG408" s="54"/>
      <c r="FH408" s="54"/>
      <c r="FI408" s="54"/>
      <c r="FJ408" s="54"/>
      <c r="FK408" s="54"/>
      <c r="FL408" s="54"/>
      <c r="FM408" s="54"/>
      <c r="FN408" s="54"/>
      <c r="FO408" s="54"/>
      <c r="FP408" s="54"/>
      <c r="FQ408" s="54"/>
      <c r="FR408" s="54"/>
      <c r="FS408" s="54"/>
      <c r="FT408" s="54"/>
      <c r="FU408" s="54"/>
      <c r="FV408" s="54"/>
      <c r="FW408" s="54"/>
      <c r="FX408" s="54"/>
      <c r="FY408" s="54"/>
      <c r="FZ408" s="54"/>
      <c r="GA408" s="54"/>
      <c r="GB408" s="54"/>
      <c r="GC408" s="54"/>
      <c r="GD408" s="54"/>
      <c r="GE408" s="54"/>
      <c r="GF408" s="54"/>
      <c r="GG408" s="54"/>
      <c r="GH408" s="54"/>
    </row>
    <row r="409" spans="1:190">
      <c r="A409" s="180"/>
      <c r="B409" s="180"/>
      <c r="C409" s="55"/>
      <c r="D409" s="56"/>
      <c r="E409" s="50"/>
      <c r="F409" s="50"/>
      <c r="G409" s="50"/>
      <c r="H409" s="50"/>
      <c r="I409" s="50"/>
      <c r="J409" s="50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F409" s="54"/>
      <c r="BG409" s="54"/>
      <c r="BH409" s="54"/>
      <c r="BI409" s="54"/>
      <c r="BJ409" s="54"/>
      <c r="BK409" s="54"/>
      <c r="BL409" s="54"/>
      <c r="BM409" s="54"/>
      <c r="BN409" s="54"/>
      <c r="BO409" s="54"/>
      <c r="BP409" s="54"/>
      <c r="BQ409" s="54"/>
      <c r="BR409" s="54"/>
      <c r="BS409" s="54"/>
      <c r="BT409" s="54"/>
      <c r="BU409" s="54"/>
      <c r="BV409" s="54"/>
      <c r="BW409" s="54"/>
      <c r="BX409" s="54"/>
      <c r="BY409" s="54"/>
      <c r="BZ409" s="54"/>
      <c r="CA409" s="54"/>
      <c r="CB409" s="54"/>
      <c r="CC409" s="54"/>
      <c r="CD409" s="54"/>
      <c r="CE409" s="54"/>
      <c r="CF409" s="54"/>
      <c r="CG409" s="54"/>
      <c r="CH409" s="54"/>
      <c r="CI409" s="54"/>
      <c r="CJ409" s="54"/>
      <c r="CK409" s="54"/>
      <c r="CL409" s="54"/>
      <c r="CM409" s="54"/>
      <c r="CN409" s="54"/>
      <c r="CO409" s="54"/>
      <c r="CP409" s="54"/>
      <c r="CQ409" s="54"/>
      <c r="CR409" s="54"/>
      <c r="CS409" s="54"/>
      <c r="CT409" s="54"/>
      <c r="CU409" s="54"/>
      <c r="CV409" s="54"/>
      <c r="CW409" s="54"/>
      <c r="CX409" s="54"/>
      <c r="CY409" s="54"/>
      <c r="CZ409" s="54"/>
      <c r="DA409" s="54"/>
      <c r="DB409" s="54"/>
      <c r="DC409" s="54"/>
      <c r="DD409" s="54"/>
      <c r="DE409" s="54"/>
      <c r="DF409" s="54"/>
      <c r="DG409" s="54"/>
      <c r="DH409" s="54"/>
      <c r="DI409" s="54"/>
      <c r="DJ409" s="54"/>
      <c r="DK409" s="54"/>
      <c r="DL409" s="54"/>
      <c r="DM409" s="54"/>
      <c r="DN409" s="54"/>
      <c r="DO409" s="54"/>
      <c r="DP409" s="54"/>
      <c r="DQ409" s="54"/>
      <c r="DR409" s="54"/>
      <c r="DS409" s="54"/>
      <c r="DT409" s="54"/>
      <c r="DU409" s="54"/>
      <c r="DV409" s="54"/>
      <c r="DW409" s="54"/>
      <c r="DX409" s="54"/>
      <c r="DY409" s="54"/>
      <c r="DZ409" s="54"/>
      <c r="EA409" s="54"/>
      <c r="EB409" s="54"/>
      <c r="EC409" s="54"/>
      <c r="ED409" s="54"/>
      <c r="EE409" s="54"/>
      <c r="EF409" s="54"/>
      <c r="EG409" s="54"/>
      <c r="EH409" s="54"/>
      <c r="EI409" s="54"/>
      <c r="EJ409" s="54"/>
      <c r="EK409" s="54"/>
      <c r="EL409" s="54"/>
      <c r="EM409" s="54"/>
      <c r="EN409" s="54"/>
      <c r="EO409" s="54"/>
      <c r="EP409" s="54"/>
      <c r="EQ409" s="54"/>
      <c r="ER409" s="54"/>
      <c r="ES409" s="54"/>
      <c r="ET409" s="54"/>
      <c r="EU409" s="54"/>
      <c r="EV409" s="54"/>
      <c r="EW409" s="54"/>
      <c r="EX409" s="54"/>
      <c r="EY409" s="54"/>
      <c r="EZ409" s="54"/>
      <c r="FA409" s="54"/>
      <c r="FB409" s="54"/>
      <c r="FC409" s="54"/>
      <c r="FD409" s="54"/>
      <c r="FE409" s="54"/>
      <c r="FF409" s="54"/>
      <c r="FG409" s="54"/>
      <c r="FH409" s="54"/>
      <c r="FI409" s="54"/>
      <c r="FJ409" s="54"/>
      <c r="FK409" s="54"/>
      <c r="FL409" s="54"/>
      <c r="FM409" s="54"/>
      <c r="FN409" s="54"/>
      <c r="FO409" s="54"/>
      <c r="FP409" s="54"/>
      <c r="FQ409" s="54"/>
      <c r="FR409" s="54"/>
      <c r="FS409" s="54"/>
      <c r="FT409" s="54"/>
      <c r="FU409" s="54"/>
      <c r="FV409" s="54"/>
      <c r="FW409" s="54"/>
      <c r="FX409" s="54"/>
      <c r="FY409" s="54"/>
      <c r="FZ409" s="54"/>
      <c r="GA409" s="54"/>
      <c r="GB409" s="54"/>
      <c r="GC409" s="54"/>
      <c r="GD409" s="54"/>
      <c r="GE409" s="54"/>
      <c r="GF409" s="54"/>
      <c r="GG409" s="54"/>
      <c r="GH409" s="54"/>
    </row>
    <row r="410" spans="1:190">
      <c r="A410" s="180"/>
      <c r="B410" s="180"/>
      <c r="C410" s="55"/>
      <c r="D410" s="56"/>
      <c r="E410" s="50"/>
      <c r="F410" s="50"/>
      <c r="G410" s="50"/>
      <c r="H410" s="50"/>
      <c r="I410" s="50"/>
      <c r="J410" s="50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F410" s="54"/>
      <c r="BG410" s="54"/>
      <c r="BH410" s="54"/>
      <c r="BI410" s="54"/>
      <c r="BJ410" s="54"/>
      <c r="BK410" s="54"/>
      <c r="BL410" s="54"/>
      <c r="BM410" s="54"/>
      <c r="BN410" s="54"/>
      <c r="BO410" s="54"/>
      <c r="BP410" s="54"/>
      <c r="BQ410" s="54"/>
      <c r="BR410" s="54"/>
      <c r="BS410" s="54"/>
      <c r="BT410" s="54"/>
      <c r="BU410" s="54"/>
      <c r="BV410" s="54"/>
      <c r="BW410" s="54"/>
      <c r="BX410" s="54"/>
      <c r="BY410" s="54"/>
      <c r="BZ410" s="54"/>
      <c r="CA410" s="54"/>
      <c r="CB410" s="54"/>
      <c r="CC410" s="54"/>
      <c r="CD410" s="54"/>
      <c r="CE410" s="54"/>
      <c r="CF410" s="54"/>
      <c r="CG410" s="54"/>
      <c r="CH410" s="54"/>
      <c r="CI410" s="54"/>
      <c r="CJ410" s="54"/>
      <c r="CK410" s="54"/>
      <c r="CL410" s="54"/>
      <c r="CM410" s="54"/>
      <c r="CN410" s="54"/>
      <c r="CO410" s="54"/>
      <c r="CP410" s="54"/>
      <c r="CQ410" s="54"/>
      <c r="CR410" s="54"/>
      <c r="CS410" s="54"/>
      <c r="CT410" s="54"/>
      <c r="CU410" s="54"/>
      <c r="CV410" s="54"/>
      <c r="CW410" s="54"/>
      <c r="CX410" s="54"/>
      <c r="CY410" s="54"/>
      <c r="CZ410" s="54"/>
      <c r="DA410" s="54"/>
      <c r="DB410" s="54"/>
      <c r="DC410" s="54"/>
      <c r="DD410" s="54"/>
      <c r="DE410" s="54"/>
      <c r="DF410" s="54"/>
      <c r="DG410" s="54"/>
      <c r="DH410" s="54"/>
      <c r="DI410" s="54"/>
      <c r="DJ410" s="54"/>
      <c r="DK410" s="54"/>
      <c r="DL410" s="54"/>
      <c r="DM410" s="54"/>
      <c r="DN410" s="54"/>
      <c r="DO410" s="54"/>
      <c r="DP410" s="54"/>
      <c r="DQ410" s="54"/>
      <c r="DR410" s="54"/>
      <c r="DS410" s="54"/>
      <c r="DT410" s="54"/>
      <c r="DU410" s="54"/>
      <c r="DV410" s="54"/>
      <c r="DW410" s="54"/>
      <c r="DX410" s="54"/>
      <c r="DY410" s="54"/>
      <c r="DZ410" s="54"/>
      <c r="EA410" s="54"/>
      <c r="EB410" s="54"/>
      <c r="EC410" s="54"/>
      <c r="ED410" s="54"/>
      <c r="EE410" s="54"/>
      <c r="EF410" s="54"/>
      <c r="EG410" s="54"/>
      <c r="EH410" s="54"/>
      <c r="EI410" s="54"/>
      <c r="EJ410" s="54"/>
      <c r="EK410" s="54"/>
      <c r="EL410" s="54"/>
      <c r="EM410" s="54"/>
      <c r="EN410" s="54"/>
      <c r="EO410" s="54"/>
      <c r="EP410" s="54"/>
      <c r="EQ410" s="54"/>
      <c r="ER410" s="54"/>
      <c r="ES410" s="54"/>
      <c r="ET410" s="54"/>
      <c r="EU410" s="54"/>
      <c r="EV410" s="54"/>
      <c r="EW410" s="54"/>
      <c r="EX410" s="54"/>
      <c r="EY410" s="54"/>
      <c r="EZ410" s="54"/>
      <c r="FA410" s="54"/>
      <c r="FB410" s="54"/>
      <c r="FC410" s="54"/>
      <c r="FD410" s="54"/>
      <c r="FE410" s="54"/>
      <c r="FF410" s="54"/>
      <c r="FG410" s="54"/>
      <c r="FH410" s="54"/>
      <c r="FI410" s="54"/>
      <c r="FJ410" s="54"/>
      <c r="FK410" s="54"/>
      <c r="FL410" s="54"/>
      <c r="FM410" s="54"/>
      <c r="FN410" s="54"/>
      <c r="FO410" s="54"/>
      <c r="FP410" s="54"/>
      <c r="FQ410" s="54"/>
      <c r="FR410" s="54"/>
      <c r="FS410" s="54"/>
      <c r="FT410" s="54"/>
      <c r="FU410" s="54"/>
      <c r="FV410" s="54"/>
      <c r="FW410" s="54"/>
      <c r="FX410" s="54"/>
      <c r="FY410" s="54"/>
      <c r="FZ410" s="54"/>
      <c r="GA410" s="54"/>
      <c r="GB410" s="54"/>
      <c r="GC410" s="54"/>
      <c r="GD410" s="54"/>
      <c r="GE410" s="54"/>
      <c r="GF410" s="54"/>
      <c r="GG410" s="54"/>
      <c r="GH410" s="54"/>
    </row>
    <row r="411" spans="1:190">
      <c r="A411" s="180"/>
      <c r="B411" s="180"/>
      <c r="C411" s="55"/>
      <c r="D411" s="56"/>
      <c r="E411" s="50"/>
      <c r="F411" s="50"/>
      <c r="G411" s="50"/>
      <c r="H411" s="50"/>
      <c r="I411" s="50"/>
      <c r="J411" s="50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F411" s="54"/>
      <c r="BG411" s="54"/>
      <c r="BH411" s="54"/>
      <c r="BI411" s="54"/>
      <c r="BJ411" s="54"/>
      <c r="BK411" s="54"/>
      <c r="BL411" s="54"/>
      <c r="BM411" s="54"/>
      <c r="BN411" s="54"/>
      <c r="BO411" s="54"/>
      <c r="BP411" s="54"/>
      <c r="BQ411" s="54"/>
      <c r="BR411" s="54"/>
      <c r="BS411" s="54"/>
      <c r="BT411" s="54"/>
      <c r="BU411" s="54"/>
      <c r="BV411" s="54"/>
      <c r="BW411" s="54"/>
      <c r="BX411" s="54"/>
      <c r="BY411" s="54"/>
      <c r="BZ411" s="54"/>
      <c r="CA411" s="54"/>
      <c r="CB411" s="54"/>
      <c r="CC411" s="54"/>
      <c r="CD411" s="54"/>
      <c r="CE411" s="54"/>
      <c r="CF411" s="54"/>
      <c r="CG411" s="54"/>
      <c r="CH411" s="54"/>
      <c r="CI411" s="54"/>
      <c r="CJ411" s="54"/>
      <c r="CK411" s="54"/>
      <c r="CL411" s="54"/>
      <c r="CM411" s="54"/>
      <c r="CN411" s="54"/>
      <c r="CO411" s="54"/>
      <c r="CP411" s="54"/>
      <c r="CQ411" s="54"/>
      <c r="CR411" s="54"/>
      <c r="CS411" s="54"/>
      <c r="CT411" s="54"/>
      <c r="CU411" s="54"/>
      <c r="CV411" s="54"/>
      <c r="CW411" s="54"/>
      <c r="CX411" s="54"/>
      <c r="CY411" s="54"/>
      <c r="CZ411" s="54"/>
      <c r="DA411" s="54"/>
      <c r="DB411" s="54"/>
      <c r="DC411" s="54"/>
      <c r="DD411" s="54"/>
      <c r="DE411" s="54"/>
      <c r="DF411" s="54"/>
      <c r="DG411" s="54"/>
      <c r="DH411" s="54"/>
      <c r="DI411" s="54"/>
      <c r="DJ411" s="54"/>
      <c r="DK411" s="54"/>
      <c r="DL411" s="54"/>
      <c r="DM411" s="54"/>
      <c r="DN411" s="54"/>
      <c r="DO411" s="54"/>
      <c r="DP411" s="54"/>
      <c r="DQ411" s="54"/>
      <c r="DR411" s="54"/>
      <c r="DS411" s="54"/>
      <c r="DT411" s="54"/>
      <c r="DU411" s="54"/>
      <c r="DV411" s="54"/>
      <c r="DW411" s="54"/>
      <c r="DX411" s="54"/>
      <c r="DY411" s="54"/>
      <c r="DZ411" s="54"/>
      <c r="EA411" s="54"/>
      <c r="EB411" s="54"/>
      <c r="EC411" s="54"/>
      <c r="ED411" s="54"/>
      <c r="EE411" s="54"/>
      <c r="EF411" s="54"/>
      <c r="EG411" s="54"/>
      <c r="EH411" s="54"/>
      <c r="EI411" s="54"/>
      <c r="EJ411" s="54"/>
      <c r="EK411" s="54"/>
      <c r="EL411" s="54"/>
      <c r="EM411" s="54"/>
      <c r="EN411" s="54"/>
      <c r="EO411" s="54"/>
      <c r="EP411" s="54"/>
      <c r="EQ411" s="54"/>
      <c r="ER411" s="54"/>
      <c r="ES411" s="54"/>
      <c r="ET411" s="54"/>
      <c r="EU411" s="54"/>
      <c r="EV411" s="54"/>
      <c r="EW411" s="54"/>
      <c r="EX411" s="54"/>
      <c r="EY411" s="54"/>
      <c r="EZ411" s="54"/>
      <c r="FA411" s="54"/>
      <c r="FB411" s="54"/>
      <c r="FC411" s="54"/>
      <c r="FD411" s="54"/>
      <c r="FE411" s="54"/>
      <c r="FF411" s="54"/>
      <c r="FG411" s="54"/>
      <c r="FH411" s="54"/>
      <c r="FI411" s="54"/>
      <c r="FJ411" s="54"/>
      <c r="FK411" s="54"/>
      <c r="FL411" s="54"/>
      <c r="FM411" s="54"/>
      <c r="FN411" s="54"/>
      <c r="FO411" s="54"/>
      <c r="FP411" s="54"/>
      <c r="FQ411" s="54"/>
      <c r="FR411" s="54"/>
      <c r="FS411" s="54"/>
      <c r="FT411" s="54"/>
      <c r="FU411" s="54"/>
      <c r="FV411" s="54"/>
      <c r="FW411" s="54"/>
      <c r="FX411" s="54"/>
      <c r="FY411" s="54"/>
      <c r="FZ411" s="54"/>
      <c r="GA411" s="54"/>
      <c r="GB411" s="54"/>
      <c r="GC411" s="54"/>
      <c r="GD411" s="54"/>
      <c r="GE411" s="54"/>
      <c r="GF411" s="54"/>
      <c r="GG411" s="54"/>
      <c r="GH411" s="54"/>
    </row>
    <row r="412" spans="1:190">
      <c r="A412" s="180"/>
      <c r="B412" s="180"/>
      <c r="C412" s="55"/>
      <c r="D412" s="56"/>
      <c r="E412" s="50"/>
      <c r="F412" s="50"/>
      <c r="G412" s="50"/>
      <c r="H412" s="50"/>
      <c r="I412" s="50"/>
      <c r="J412" s="50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F412" s="54"/>
      <c r="BG412" s="54"/>
      <c r="BH412" s="54"/>
      <c r="BI412" s="54"/>
      <c r="BJ412" s="54"/>
      <c r="BK412" s="54"/>
      <c r="BL412" s="54"/>
      <c r="BM412" s="54"/>
      <c r="BN412" s="54"/>
      <c r="BO412" s="54"/>
      <c r="BP412" s="54"/>
      <c r="BQ412" s="54"/>
      <c r="BR412" s="54"/>
      <c r="BS412" s="54"/>
      <c r="BT412" s="54"/>
      <c r="BU412" s="54"/>
      <c r="BV412" s="54"/>
      <c r="BW412" s="54"/>
      <c r="BX412" s="54"/>
      <c r="BY412" s="54"/>
      <c r="BZ412" s="54"/>
      <c r="CA412" s="54"/>
      <c r="CB412" s="54"/>
      <c r="CC412" s="54"/>
      <c r="CD412" s="54"/>
      <c r="CE412" s="54"/>
      <c r="CF412" s="54"/>
      <c r="CG412" s="54"/>
      <c r="CH412" s="54"/>
      <c r="CI412" s="54"/>
      <c r="CJ412" s="54"/>
      <c r="CK412" s="54"/>
      <c r="CL412" s="54"/>
      <c r="CM412" s="54"/>
      <c r="CN412" s="54"/>
      <c r="CO412" s="54"/>
      <c r="CP412" s="54"/>
      <c r="CQ412" s="54"/>
      <c r="CR412" s="54"/>
      <c r="CS412" s="54"/>
      <c r="CT412" s="54"/>
      <c r="CU412" s="54"/>
      <c r="CV412" s="54"/>
      <c r="CW412" s="54"/>
      <c r="CX412" s="54"/>
      <c r="CY412" s="54"/>
      <c r="CZ412" s="54"/>
      <c r="DA412" s="54"/>
      <c r="DB412" s="54"/>
      <c r="DC412" s="54"/>
      <c r="DD412" s="54"/>
      <c r="DE412" s="54"/>
      <c r="DF412" s="54"/>
      <c r="DG412" s="54"/>
      <c r="DH412" s="54"/>
      <c r="DI412" s="54"/>
      <c r="DJ412" s="54"/>
      <c r="DK412" s="54"/>
      <c r="DL412" s="54"/>
      <c r="DM412" s="54"/>
      <c r="DN412" s="54"/>
      <c r="DO412" s="54"/>
      <c r="DP412" s="54"/>
      <c r="DQ412" s="54"/>
      <c r="DR412" s="54"/>
      <c r="DS412" s="54"/>
      <c r="DT412" s="54"/>
      <c r="DU412" s="54"/>
      <c r="DV412" s="54"/>
      <c r="DW412" s="54"/>
      <c r="DX412" s="54"/>
      <c r="DY412" s="54"/>
      <c r="DZ412" s="54"/>
      <c r="EA412" s="54"/>
      <c r="EB412" s="54"/>
      <c r="EC412" s="54"/>
      <c r="ED412" s="54"/>
      <c r="EE412" s="54"/>
      <c r="EF412" s="54"/>
      <c r="EG412" s="54"/>
      <c r="EH412" s="54"/>
      <c r="EI412" s="54"/>
      <c r="EJ412" s="54"/>
      <c r="EK412" s="54"/>
      <c r="EL412" s="54"/>
      <c r="EM412" s="54"/>
      <c r="EN412" s="54"/>
      <c r="EO412" s="54"/>
      <c r="EP412" s="54"/>
      <c r="EQ412" s="54"/>
      <c r="ER412" s="54"/>
      <c r="ES412" s="54"/>
      <c r="ET412" s="54"/>
      <c r="EU412" s="54"/>
      <c r="EV412" s="54"/>
      <c r="EW412" s="54"/>
      <c r="EX412" s="54"/>
      <c r="EY412" s="54"/>
      <c r="EZ412" s="54"/>
      <c r="FA412" s="54"/>
      <c r="FB412" s="54"/>
      <c r="FC412" s="54"/>
      <c r="FD412" s="54"/>
      <c r="FE412" s="54"/>
      <c r="FF412" s="54"/>
      <c r="FG412" s="54"/>
      <c r="FH412" s="54"/>
      <c r="FI412" s="54"/>
      <c r="FJ412" s="54"/>
      <c r="FK412" s="54"/>
      <c r="FL412" s="54"/>
      <c r="FM412" s="54"/>
      <c r="FN412" s="54"/>
      <c r="FO412" s="54"/>
      <c r="FP412" s="54"/>
      <c r="FQ412" s="54"/>
      <c r="FR412" s="54"/>
      <c r="FS412" s="54"/>
      <c r="FT412" s="54"/>
      <c r="FU412" s="54"/>
      <c r="FV412" s="54"/>
      <c r="FW412" s="54"/>
      <c r="FX412" s="54"/>
      <c r="FY412" s="54"/>
      <c r="FZ412" s="54"/>
      <c r="GA412" s="54"/>
      <c r="GB412" s="54"/>
      <c r="GC412" s="54"/>
      <c r="GD412" s="54"/>
      <c r="GE412" s="54"/>
      <c r="GF412" s="54"/>
      <c r="GG412" s="54"/>
      <c r="GH412" s="54"/>
    </row>
    <row r="413" spans="1:190">
      <c r="A413" s="180"/>
      <c r="B413" s="180"/>
      <c r="C413" s="55"/>
      <c r="D413" s="56"/>
      <c r="E413" s="50"/>
      <c r="F413" s="50"/>
      <c r="G413" s="50"/>
      <c r="H413" s="50"/>
      <c r="I413" s="50"/>
      <c r="J413" s="50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F413" s="54"/>
      <c r="BG413" s="54"/>
      <c r="BH413" s="54"/>
      <c r="BI413" s="54"/>
      <c r="BJ413" s="54"/>
      <c r="BK413" s="54"/>
      <c r="BL413" s="54"/>
      <c r="BM413" s="54"/>
      <c r="BN413" s="54"/>
      <c r="BO413" s="54"/>
      <c r="BP413" s="54"/>
      <c r="BQ413" s="54"/>
      <c r="BR413" s="54"/>
      <c r="BS413" s="54"/>
      <c r="BT413" s="54"/>
      <c r="BU413" s="54"/>
      <c r="BV413" s="54"/>
      <c r="BW413" s="54"/>
      <c r="BX413" s="54"/>
      <c r="BY413" s="54"/>
      <c r="BZ413" s="54"/>
      <c r="CA413" s="54"/>
      <c r="CB413" s="54"/>
      <c r="CC413" s="54"/>
      <c r="CD413" s="54"/>
      <c r="CE413" s="54"/>
      <c r="CF413" s="54"/>
      <c r="CG413" s="54"/>
      <c r="CH413" s="54"/>
      <c r="CI413" s="54"/>
      <c r="CJ413" s="54"/>
      <c r="CK413" s="54"/>
      <c r="CL413" s="54"/>
      <c r="CM413" s="54"/>
      <c r="CN413" s="54"/>
      <c r="CO413" s="54"/>
      <c r="CP413" s="54"/>
      <c r="CQ413" s="54"/>
      <c r="CR413" s="54"/>
      <c r="CS413" s="54"/>
      <c r="CT413" s="54"/>
      <c r="CU413" s="54"/>
      <c r="CV413" s="54"/>
      <c r="CW413" s="54"/>
      <c r="CX413" s="54"/>
      <c r="CY413" s="54"/>
      <c r="CZ413" s="54"/>
      <c r="DA413" s="54"/>
      <c r="DB413" s="54"/>
      <c r="DC413" s="54"/>
      <c r="DD413" s="54"/>
      <c r="DE413" s="54"/>
      <c r="DF413" s="54"/>
      <c r="DG413" s="54"/>
      <c r="DH413" s="54"/>
      <c r="DI413" s="54"/>
      <c r="DJ413" s="54"/>
      <c r="DK413" s="54"/>
      <c r="DL413" s="54"/>
      <c r="DM413" s="54"/>
      <c r="DN413" s="54"/>
      <c r="DO413" s="54"/>
      <c r="DP413" s="54"/>
      <c r="DQ413" s="54"/>
      <c r="DR413" s="54"/>
      <c r="DS413" s="54"/>
      <c r="DT413" s="54"/>
      <c r="DU413" s="54"/>
      <c r="DV413" s="54"/>
      <c r="DW413" s="54"/>
      <c r="DX413" s="54"/>
      <c r="DY413" s="54"/>
      <c r="DZ413" s="54"/>
      <c r="EA413" s="54"/>
      <c r="EB413" s="54"/>
      <c r="EC413" s="54"/>
      <c r="ED413" s="54"/>
      <c r="EE413" s="54"/>
      <c r="EF413" s="54"/>
      <c r="EG413" s="54"/>
      <c r="EH413" s="54"/>
      <c r="EI413" s="54"/>
      <c r="EJ413" s="54"/>
      <c r="EK413" s="54"/>
      <c r="EL413" s="54"/>
      <c r="EM413" s="54"/>
      <c r="EN413" s="54"/>
      <c r="EO413" s="54"/>
      <c r="EP413" s="54"/>
      <c r="EQ413" s="54"/>
      <c r="ER413" s="54"/>
      <c r="ES413" s="54"/>
      <c r="ET413" s="54"/>
      <c r="EU413" s="54"/>
      <c r="EV413" s="54"/>
      <c r="EW413" s="54"/>
      <c r="EX413" s="54"/>
      <c r="EY413" s="54"/>
      <c r="EZ413" s="54"/>
      <c r="FA413" s="54"/>
      <c r="FB413" s="54"/>
      <c r="FC413" s="54"/>
      <c r="FD413" s="54"/>
      <c r="FE413" s="54"/>
      <c r="FF413" s="54"/>
      <c r="FG413" s="54"/>
      <c r="FH413" s="54"/>
      <c r="FI413" s="54"/>
      <c r="FJ413" s="54"/>
      <c r="FK413" s="54"/>
      <c r="FL413" s="54"/>
      <c r="FM413" s="54"/>
      <c r="FN413" s="54"/>
      <c r="FO413" s="54"/>
      <c r="FP413" s="54"/>
      <c r="FQ413" s="54"/>
      <c r="FR413" s="54"/>
      <c r="FS413" s="54"/>
      <c r="FT413" s="54"/>
      <c r="FU413" s="54"/>
      <c r="FV413" s="54"/>
      <c r="FW413" s="54"/>
      <c r="FX413" s="54"/>
      <c r="FY413" s="54"/>
      <c r="FZ413" s="54"/>
      <c r="GA413" s="54"/>
      <c r="GB413" s="54"/>
      <c r="GC413" s="54"/>
      <c r="GD413" s="54"/>
      <c r="GE413" s="54"/>
      <c r="GF413" s="54"/>
      <c r="GG413" s="54"/>
      <c r="GH413" s="54"/>
    </row>
    <row r="414" spans="1:190">
      <c r="A414" s="180"/>
      <c r="B414" s="180"/>
      <c r="C414" s="55"/>
      <c r="D414" s="56"/>
      <c r="E414" s="50"/>
      <c r="F414" s="50"/>
      <c r="G414" s="50"/>
      <c r="H414" s="50"/>
      <c r="I414" s="50"/>
      <c r="J414" s="50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F414" s="54"/>
      <c r="BG414" s="54"/>
      <c r="BH414" s="54"/>
      <c r="BI414" s="54"/>
      <c r="BJ414" s="54"/>
      <c r="BK414" s="54"/>
      <c r="BL414" s="54"/>
      <c r="BM414" s="54"/>
      <c r="BN414" s="54"/>
      <c r="BO414" s="54"/>
      <c r="BP414" s="54"/>
      <c r="BQ414" s="54"/>
      <c r="BR414" s="54"/>
      <c r="BS414" s="54"/>
      <c r="BT414" s="54"/>
      <c r="BU414" s="54"/>
      <c r="BV414" s="54"/>
      <c r="BW414" s="54"/>
      <c r="BX414" s="54"/>
      <c r="BY414" s="54"/>
      <c r="BZ414" s="54"/>
      <c r="CA414" s="54"/>
      <c r="CB414" s="54"/>
      <c r="CC414" s="54"/>
      <c r="CD414" s="54"/>
      <c r="CE414" s="54"/>
      <c r="CF414" s="54"/>
      <c r="CG414" s="54"/>
      <c r="CH414" s="54"/>
      <c r="CI414" s="54"/>
      <c r="CJ414" s="54"/>
      <c r="CK414" s="54"/>
      <c r="CL414" s="54"/>
      <c r="CM414" s="54"/>
      <c r="CN414" s="54"/>
      <c r="CO414" s="54"/>
      <c r="CP414" s="54"/>
      <c r="CQ414" s="54"/>
      <c r="CR414" s="54"/>
      <c r="CS414" s="54"/>
      <c r="CT414" s="54"/>
      <c r="CU414" s="54"/>
      <c r="CV414" s="54"/>
      <c r="CW414" s="54"/>
      <c r="CX414" s="54"/>
      <c r="CY414" s="54"/>
      <c r="CZ414" s="54"/>
      <c r="DA414" s="54"/>
      <c r="DB414" s="54"/>
      <c r="DC414" s="54"/>
      <c r="DD414" s="54"/>
      <c r="DE414" s="54"/>
      <c r="DF414" s="54"/>
      <c r="DG414" s="54"/>
      <c r="DH414" s="54"/>
      <c r="DI414" s="54"/>
      <c r="DJ414" s="54"/>
      <c r="DK414" s="54"/>
      <c r="DL414" s="54"/>
      <c r="DM414" s="54"/>
      <c r="DN414" s="54"/>
      <c r="DO414" s="54"/>
      <c r="DP414" s="54"/>
      <c r="DQ414" s="54"/>
      <c r="DR414" s="54"/>
      <c r="DS414" s="54"/>
      <c r="DT414" s="54"/>
      <c r="DU414" s="54"/>
      <c r="DV414" s="54"/>
      <c r="DW414" s="54"/>
      <c r="DX414" s="54"/>
      <c r="DY414" s="54"/>
      <c r="DZ414" s="54"/>
      <c r="EA414" s="54"/>
      <c r="EB414" s="54"/>
      <c r="EC414" s="54"/>
      <c r="ED414" s="54"/>
      <c r="EE414" s="54"/>
      <c r="EF414" s="54"/>
      <c r="EG414" s="54"/>
      <c r="EH414" s="54"/>
      <c r="EI414" s="54"/>
      <c r="EJ414" s="54"/>
      <c r="EK414" s="54"/>
      <c r="EL414" s="54"/>
      <c r="EM414" s="54"/>
      <c r="EN414" s="54"/>
      <c r="EO414" s="54"/>
      <c r="EP414" s="54"/>
      <c r="EQ414" s="54"/>
      <c r="ER414" s="54"/>
      <c r="ES414" s="54"/>
      <c r="ET414" s="54"/>
      <c r="EU414" s="54"/>
      <c r="EV414" s="54"/>
      <c r="EW414" s="54"/>
      <c r="EX414" s="54"/>
      <c r="EY414" s="54"/>
      <c r="EZ414" s="54"/>
      <c r="FA414" s="54"/>
      <c r="FB414" s="54"/>
      <c r="FC414" s="54"/>
      <c r="FD414" s="54"/>
      <c r="FE414" s="54"/>
      <c r="FF414" s="54"/>
      <c r="FG414" s="54"/>
      <c r="FH414" s="54"/>
      <c r="FI414" s="54"/>
      <c r="FJ414" s="54"/>
      <c r="FK414" s="54"/>
      <c r="FL414" s="54"/>
      <c r="FM414" s="54"/>
      <c r="FN414" s="54"/>
      <c r="FO414" s="54"/>
      <c r="FP414" s="54"/>
      <c r="FQ414" s="54"/>
      <c r="FR414" s="54"/>
      <c r="FS414" s="54"/>
      <c r="FT414" s="54"/>
      <c r="FU414" s="54"/>
      <c r="FV414" s="54"/>
      <c r="FW414" s="54"/>
      <c r="FX414" s="54"/>
      <c r="FY414" s="54"/>
      <c r="FZ414" s="54"/>
      <c r="GA414" s="54"/>
      <c r="GB414" s="54"/>
      <c r="GC414" s="54"/>
      <c r="GD414" s="54"/>
      <c r="GE414" s="54"/>
      <c r="GF414" s="54"/>
      <c r="GG414" s="54"/>
      <c r="GH414" s="54"/>
    </row>
    <row r="415" spans="1:190">
      <c r="A415" s="180"/>
      <c r="B415" s="180"/>
      <c r="C415" s="55"/>
      <c r="D415" s="56"/>
      <c r="E415" s="50"/>
      <c r="F415" s="50"/>
      <c r="G415" s="50"/>
      <c r="H415" s="50"/>
      <c r="I415" s="50"/>
      <c r="J415" s="50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F415" s="54"/>
      <c r="BG415" s="54"/>
      <c r="BH415" s="54"/>
      <c r="BI415" s="54"/>
      <c r="BJ415" s="54"/>
      <c r="BK415" s="54"/>
      <c r="BL415" s="54"/>
      <c r="BM415" s="54"/>
      <c r="BN415" s="54"/>
      <c r="BO415" s="54"/>
      <c r="BP415" s="54"/>
      <c r="BQ415" s="54"/>
      <c r="BR415" s="54"/>
      <c r="BS415" s="54"/>
      <c r="BT415" s="54"/>
      <c r="BU415" s="54"/>
      <c r="BV415" s="54"/>
      <c r="BW415" s="54"/>
      <c r="BX415" s="54"/>
      <c r="BY415" s="54"/>
      <c r="BZ415" s="54"/>
      <c r="CA415" s="54"/>
      <c r="CB415" s="54"/>
      <c r="CC415" s="54"/>
      <c r="CD415" s="54"/>
      <c r="CE415" s="54"/>
      <c r="CF415" s="54"/>
      <c r="CG415" s="54"/>
      <c r="CH415" s="54"/>
      <c r="CI415" s="54"/>
      <c r="CJ415" s="54"/>
      <c r="CK415" s="54"/>
      <c r="CL415" s="54"/>
      <c r="CM415" s="54"/>
      <c r="CN415" s="54"/>
      <c r="CO415" s="54"/>
      <c r="CP415" s="54"/>
      <c r="CQ415" s="54"/>
      <c r="CR415" s="54"/>
      <c r="CS415" s="54"/>
      <c r="CT415" s="54"/>
      <c r="CU415" s="54"/>
      <c r="CV415" s="54"/>
      <c r="CW415" s="54"/>
      <c r="CX415" s="54"/>
      <c r="CY415" s="54"/>
      <c r="CZ415" s="54"/>
      <c r="DA415" s="54"/>
      <c r="DB415" s="54"/>
      <c r="DC415" s="54"/>
      <c r="DD415" s="54"/>
      <c r="DE415" s="54"/>
      <c r="DF415" s="54"/>
      <c r="DG415" s="54"/>
      <c r="DH415" s="54"/>
      <c r="DI415" s="54"/>
      <c r="DJ415" s="54"/>
      <c r="DK415" s="54"/>
      <c r="DL415" s="54"/>
      <c r="DM415" s="54"/>
      <c r="DN415" s="54"/>
      <c r="DO415" s="54"/>
      <c r="DP415" s="54"/>
      <c r="DQ415" s="54"/>
      <c r="DR415" s="54"/>
      <c r="DS415" s="54"/>
      <c r="DT415" s="54"/>
      <c r="DU415" s="54"/>
      <c r="DV415" s="54"/>
      <c r="DW415" s="54"/>
      <c r="DX415" s="54"/>
      <c r="DY415" s="54"/>
      <c r="DZ415" s="54"/>
      <c r="EA415" s="54"/>
      <c r="EB415" s="54"/>
      <c r="EC415" s="54"/>
      <c r="ED415" s="54"/>
      <c r="EE415" s="54"/>
      <c r="EF415" s="54"/>
      <c r="EG415" s="54"/>
      <c r="EH415" s="54"/>
      <c r="EI415" s="54"/>
      <c r="EJ415" s="54"/>
      <c r="EK415" s="54"/>
      <c r="EL415" s="54"/>
      <c r="EM415" s="54"/>
      <c r="EN415" s="54"/>
      <c r="EO415" s="54"/>
      <c r="EP415" s="54"/>
      <c r="EQ415" s="54"/>
      <c r="ER415" s="54"/>
      <c r="ES415" s="54"/>
      <c r="ET415" s="54"/>
      <c r="EU415" s="54"/>
      <c r="EV415" s="54"/>
      <c r="EW415" s="54"/>
      <c r="EX415" s="54"/>
      <c r="EY415" s="54"/>
      <c r="EZ415" s="54"/>
      <c r="FA415" s="54"/>
      <c r="FB415" s="54"/>
      <c r="FC415" s="54"/>
      <c r="FD415" s="54"/>
      <c r="FE415" s="54"/>
      <c r="FF415" s="54"/>
      <c r="FG415" s="54"/>
      <c r="FH415" s="54"/>
      <c r="FI415" s="54"/>
      <c r="FJ415" s="54"/>
      <c r="FK415" s="54"/>
      <c r="FL415" s="54"/>
      <c r="FM415" s="54"/>
      <c r="FN415" s="54"/>
      <c r="FO415" s="54"/>
      <c r="FP415" s="54"/>
      <c r="FQ415" s="54"/>
      <c r="FR415" s="54"/>
      <c r="FS415" s="54"/>
      <c r="FT415" s="54"/>
      <c r="FU415" s="54"/>
      <c r="FV415" s="54"/>
      <c r="FW415" s="54"/>
      <c r="FX415" s="54"/>
      <c r="FY415" s="54"/>
      <c r="FZ415" s="54"/>
      <c r="GA415" s="54"/>
      <c r="GB415" s="54"/>
      <c r="GC415" s="54"/>
      <c r="GD415" s="54"/>
      <c r="GE415" s="54"/>
      <c r="GF415" s="54"/>
      <c r="GG415" s="54"/>
      <c r="GH415" s="54"/>
    </row>
    <row r="416" spans="1:190">
      <c r="A416" s="180"/>
      <c r="B416" s="180"/>
      <c r="C416" s="55"/>
      <c r="D416" s="56"/>
      <c r="E416" s="50"/>
      <c r="F416" s="50"/>
      <c r="G416" s="50"/>
      <c r="H416" s="50"/>
      <c r="I416" s="50"/>
      <c r="J416" s="50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F416" s="54"/>
      <c r="BG416" s="54"/>
      <c r="BH416" s="54"/>
      <c r="BI416" s="54"/>
      <c r="BJ416" s="54"/>
      <c r="BK416" s="54"/>
      <c r="BL416" s="54"/>
      <c r="BM416" s="54"/>
      <c r="BN416" s="54"/>
      <c r="BO416" s="54"/>
      <c r="BP416" s="54"/>
      <c r="BQ416" s="54"/>
      <c r="BR416" s="54"/>
      <c r="BS416" s="54"/>
      <c r="BT416" s="54"/>
      <c r="BU416" s="54"/>
      <c r="BV416" s="54"/>
      <c r="BW416" s="54"/>
      <c r="BX416" s="54"/>
      <c r="BY416" s="54"/>
      <c r="BZ416" s="54"/>
      <c r="CA416" s="54"/>
      <c r="CB416" s="54"/>
      <c r="CC416" s="54"/>
      <c r="CD416" s="54"/>
      <c r="CE416" s="54"/>
      <c r="CF416" s="54"/>
      <c r="CG416" s="54"/>
      <c r="CH416" s="54"/>
      <c r="CI416" s="54"/>
      <c r="CJ416" s="54"/>
      <c r="CK416" s="54"/>
      <c r="CL416" s="54"/>
      <c r="CM416" s="54"/>
      <c r="CN416" s="54"/>
      <c r="CO416" s="54"/>
      <c r="CP416" s="54"/>
      <c r="CQ416" s="54"/>
      <c r="CR416" s="54"/>
      <c r="CS416" s="54"/>
      <c r="CT416" s="54"/>
      <c r="CU416" s="54"/>
      <c r="CV416" s="54"/>
      <c r="CW416" s="54"/>
      <c r="CX416" s="54"/>
      <c r="CY416" s="54"/>
      <c r="CZ416" s="54"/>
      <c r="DA416" s="54"/>
      <c r="DB416" s="54"/>
      <c r="DC416" s="54"/>
      <c r="DD416" s="54"/>
      <c r="DE416" s="54"/>
      <c r="DF416" s="54"/>
      <c r="DG416" s="54"/>
      <c r="DH416" s="54"/>
      <c r="DI416" s="54"/>
      <c r="DJ416" s="54"/>
      <c r="DK416" s="54"/>
      <c r="DL416" s="54"/>
      <c r="DM416" s="54"/>
      <c r="DN416" s="54"/>
      <c r="DO416" s="54"/>
      <c r="DP416" s="54"/>
      <c r="DQ416" s="54"/>
      <c r="DR416" s="54"/>
      <c r="DS416" s="54"/>
      <c r="DT416" s="54"/>
      <c r="DU416" s="54"/>
      <c r="DV416" s="54"/>
      <c r="DW416" s="54"/>
      <c r="DX416" s="54"/>
      <c r="DY416" s="54"/>
      <c r="DZ416" s="54"/>
      <c r="EA416" s="54"/>
      <c r="EB416" s="54"/>
      <c r="EC416" s="54"/>
      <c r="ED416" s="54"/>
      <c r="EE416" s="54"/>
      <c r="EF416" s="54"/>
      <c r="EG416" s="54"/>
      <c r="EH416" s="54"/>
      <c r="EI416" s="54"/>
      <c r="EJ416" s="54"/>
      <c r="EK416" s="54"/>
      <c r="EL416" s="54"/>
      <c r="EM416" s="54"/>
      <c r="EN416" s="54"/>
      <c r="EO416" s="54"/>
      <c r="EP416" s="54"/>
      <c r="EQ416" s="54"/>
      <c r="ER416" s="54"/>
      <c r="ES416" s="54"/>
      <c r="ET416" s="54"/>
      <c r="EU416" s="54"/>
      <c r="EV416" s="54"/>
      <c r="EW416" s="54"/>
      <c r="EX416" s="54"/>
      <c r="EY416" s="54"/>
      <c r="EZ416" s="54"/>
      <c r="FA416" s="54"/>
      <c r="FB416" s="54"/>
      <c r="FC416" s="54"/>
      <c r="FD416" s="54"/>
      <c r="FE416" s="54"/>
      <c r="FF416" s="54"/>
      <c r="FG416" s="54"/>
      <c r="FH416" s="54"/>
      <c r="FI416" s="54"/>
      <c r="FJ416" s="54"/>
      <c r="FK416" s="54"/>
      <c r="FL416" s="54"/>
      <c r="FM416" s="54"/>
      <c r="FN416" s="54"/>
      <c r="FO416" s="54"/>
      <c r="FP416" s="54"/>
      <c r="FQ416" s="54"/>
      <c r="FR416" s="54"/>
      <c r="FS416" s="54"/>
      <c r="FT416" s="54"/>
      <c r="FU416" s="54"/>
      <c r="FV416" s="54"/>
      <c r="FW416" s="54"/>
      <c r="FX416" s="54"/>
      <c r="FY416" s="54"/>
      <c r="FZ416" s="54"/>
      <c r="GA416" s="54"/>
      <c r="GB416" s="54"/>
      <c r="GC416" s="54"/>
      <c r="GD416" s="54"/>
      <c r="GE416" s="54"/>
      <c r="GF416" s="54"/>
      <c r="GG416" s="54"/>
      <c r="GH416" s="54"/>
    </row>
    <row r="417" spans="1:190">
      <c r="A417" s="180"/>
      <c r="B417" s="180"/>
      <c r="C417" s="55"/>
      <c r="D417" s="56"/>
      <c r="E417" s="50"/>
      <c r="F417" s="50"/>
      <c r="G417" s="50"/>
      <c r="H417" s="50"/>
      <c r="I417" s="50"/>
      <c r="J417" s="50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F417" s="54"/>
      <c r="BG417" s="54"/>
      <c r="BH417" s="54"/>
      <c r="BI417" s="54"/>
      <c r="BJ417" s="54"/>
      <c r="BK417" s="54"/>
      <c r="BL417" s="54"/>
      <c r="BM417" s="54"/>
      <c r="BN417" s="54"/>
      <c r="BO417" s="54"/>
      <c r="BP417" s="54"/>
      <c r="BQ417" s="54"/>
      <c r="BR417" s="54"/>
      <c r="BS417" s="54"/>
      <c r="BT417" s="54"/>
      <c r="BU417" s="54"/>
      <c r="BV417" s="54"/>
      <c r="BW417" s="54"/>
      <c r="BX417" s="54"/>
      <c r="BY417" s="54"/>
      <c r="BZ417" s="54"/>
      <c r="CA417" s="54"/>
      <c r="CB417" s="54"/>
      <c r="CC417" s="54"/>
      <c r="CD417" s="54"/>
      <c r="CE417" s="54"/>
      <c r="CF417" s="54"/>
      <c r="CG417" s="54"/>
      <c r="CH417" s="54"/>
      <c r="CI417" s="54"/>
      <c r="CJ417" s="54"/>
      <c r="CK417" s="54"/>
      <c r="CL417" s="54"/>
      <c r="CM417" s="54"/>
      <c r="CN417" s="54"/>
      <c r="CO417" s="54"/>
      <c r="CP417" s="54"/>
      <c r="CQ417" s="54"/>
      <c r="CR417" s="54"/>
      <c r="CS417" s="54"/>
      <c r="CT417" s="54"/>
      <c r="CU417" s="54"/>
      <c r="CV417" s="54"/>
      <c r="CW417" s="54"/>
      <c r="CX417" s="54"/>
      <c r="CY417" s="54"/>
      <c r="CZ417" s="54"/>
      <c r="DA417" s="54"/>
      <c r="DB417" s="54"/>
      <c r="DC417" s="54"/>
      <c r="DD417" s="54"/>
      <c r="DE417" s="54"/>
      <c r="DF417" s="54"/>
      <c r="DG417" s="54"/>
      <c r="DH417" s="54"/>
      <c r="DI417" s="54"/>
      <c r="DJ417" s="54"/>
      <c r="DK417" s="54"/>
      <c r="DL417" s="54"/>
      <c r="DM417" s="54"/>
      <c r="DN417" s="54"/>
      <c r="DO417" s="54"/>
      <c r="DP417" s="54"/>
      <c r="DQ417" s="54"/>
      <c r="DR417" s="54"/>
      <c r="DS417" s="54"/>
      <c r="DT417" s="54"/>
      <c r="DU417" s="54"/>
      <c r="DV417" s="54"/>
      <c r="DW417" s="54"/>
      <c r="DX417" s="54"/>
      <c r="DY417" s="54"/>
      <c r="DZ417" s="54"/>
      <c r="EA417" s="54"/>
      <c r="EB417" s="54"/>
      <c r="EC417" s="54"/>
      <c r="ED417" s="54"/>
      <c r="EE417" s="54"/>
      <c r="EF417" s="54"/>
      <c r="EG417" s="54"/>
      <c r="EH417" s="54"/>
      <c r="EI417" s="54"/>
      <c r="EJ417" s="54"/>
      <c r="EK417" s="54"/>
      <c r="EL417" s="54"/>
      <c r="EM417" s="54"/>
      <c r="EN417" s="54"/>
      <c r="EO417" s="54"/>
      <c r="EP417" s="54"/>
      <c r="EQ417" s="54"/>
      <c r="ER417" s="54"/>
      <c r="ES417" s="54"/>
      <c r="ET417" s="54"/>
      <c r="EU417" s="54"/>
      <c r="EV417" s="54"/>
      <c r="EW417" s="54"/>
      <c r="EX417" s="54"/>
      <c r="EY417" s="54"/>
      <c r="EZ417" s="54"/>
      <c r="FA417" s="54"/>
      <c r="FB417" s="54"/>
      <c r="FC417" s="54"/>
      <c r="FD417" s="54"/>
      <c r="FE417" s="54"/>
      <c r="FF417" s="54"/>
      <c r="FG417" s="54"/>
      <c r="FH417" s="54"/>
      <c r="FI417" s="54"/>
      <c r="FJ417" s="54"/>
      <c r="FK417" s="54"/>
      <c r="FL417" s="54"/>
      <c r="FM417" s="54"/>
      <c r="FN417" s="54"/>
      <c r="FO417" s="54"/>
      <c r="FP417" s="54"/>
      <c r="FQ417" s="54"/>
      <c r="FR417" s="54"/>
      <c r="FS417" s="54"/>
      <c r="FT417" s="54"/>
      <c r="FU417" s="54"/>
      <c r="FV417" s="54"/>
      <c r="FW417" s="54"/>
      <c r="FX417" s="54"/>
      <c r="FY417" s="54"/>
      <c r="FZ417" s="54"/>
      <c r="GA417" s="54"/>
      <c r="GB417" s="54"/>
      <c r="GC417" s="54"/>
      <c r="GD417" s="54"/>
      <c r="GE417" s="54"/>
      <c r="GF417" s="54"/>
      <c r="GG417" s="54"/>
      <c r="GH417" s="54"/>
    </row>
    <row r="418" spans="1:190">
      <c r="A418" s="180"/>
      <c r="B418" s="180"/>
      <c r="C418" s="55"/>
      <c r="D418" s="56"/>
      <c r="E418" s="50"/>
      <c r="F418" s="50"/>
      <c r="G418" s="50"/>
      <c r="H418" s="50"/>
      <c r="I418" s="50"/>
      <c r="J418" s="50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F418" s="54"/>
      <c r="BG418" s="54"/>
      <c r="BH418" s="54"/>
      <c r="BI418" s="54"/>
      <c r="BJ418" s="54"/>
      <c r="BK418" s="54"/>
      <c r="BL418" s="54"/>
      <c r="BM418" s="54"/>
      <c r="BN418" s="54"/>
      <c r="BO418" s="54"/>
      <c r="BP418" s="54"/>
      <c r="BQ418" s="54"/>
      <c r="BR418" s="54"/>
      <c r="BS418" s="54"/>
      <c r="BT418" s="54"/>
      <c r="BU418" s="54"/>
      <c r="BV418" s="54"/>
      <c r="BW418" s="54"/>
      <c r="BX418" s="54"/>
      <c r="BY418" s="54"/>
      <c r="BZ418" s="54"/>
      <c r="CA418" s="54"/>
      <c r="CB418" s="54"/>
      <c r="CC418" s="54"/>
      <c r="CD418" s="54"/>
      <c r="CE418" s="54"/>
      <c r="CF418" s="54"/>
      <c r="CG418" s="54"/>
      <c r="CH418" s="54"/>
      <c r="CI418" s="54"/>
      <c r="CJ418" s="54"/>
      <c r="CK418" s="54"/>
      <c r="CL418" s="54"/>
      <c r="CM418" s="54"/>
      <c r="CN418" s="54"/>
      <c r="CO418" s="54"/>
      <c r="CP418" s="54"/>
      <c r="CQ418" s="54"/>
      <c r="CR418" s="54"/>
      <c r="CS418" s="54"/>
      <c r="CT418" s="54"/>
      <c r="CU418" s="54"/>
      <c r="CV418" s="54"/>
      <c r="CW418" s="54"/>
      <c r="CX418" s="54"/>
      <c r="CY418" s="54"/>
      <c r="CZ418" s="54"/>
      <c r="DA418" s="54"/>
      <c r="DB418" s="54"/>
      <c r="DC418" s="54"/>
      <c r="DD418" s="54"/>
      <c r="DE418" s="54"/>
      <c r="DF418" s="54"/>
      <c r="DG418" s="54"/>
      <c r="DH418" s="54"/>
      <c r="DI418" s="54"/>
      <c r="DJ418" s="54"/>
      <c r="DK418" s="54"/>
      <c r="DL418" s="54"/>
      <c r="DM418" s="54"/>
      <c r="DN418" s="54"/>
      <c r="DO418" s="54"/>
      <c r="DP418" s="54"/>
      <c r="DQ418" s="54"/>
      <c r="DR418" s="54"/>
      <c r="DS418" s="54"/>
      <c r="DT418" s="54"/>
      <c r="DU418" s="54"/>
      <c r="DV418" s="54"/>
      <c r="DW418" s="54"/>
      <c r="DX418" s="54"/>
      <c r="DY418" s="54"/>
      <c r="DZ418" s="54"/>
      <c r="EA418" s="54"/>
      <c r="EB418" s="54"/>
      <c r="EC418" s="54"/>
      <c r="ED418" s="54"/>
      <c r="EE418" s="54"/>
      <c r="EF418" s="54"/>
      <c r="EG418" s="54"/>
      <c r="EH418" s="54"/>
      <c r="EI418" s="54"/>
      <c r="EJ418" s="54"/>
      <c r="EK418" s="54"/>
      <c r="EL418" s="54"/>
      <c r="EM418" s="54"/>
      <c r="EN418" s="54"/>
      <c r="EO418" s="54"/>
      <c r="EP418" s="54"/>
      <c r="EQ418" s="54"/>
      <c r="ER418" s="54"/>
      <c r="ES418" s="54"/>
      <c r="ET418" s="54"/>
      <c r="EU418" s="54"/>
      <c r="EV418" s="54"/>
      <c r="EW418" s="54"/>
      <c r="EX418" s="54"/>
      <c r="EY418" s="54"/>
      <c r="EZ418" s="54"/>
      <c r="FA418" s="54"/>
      <c r="FB418" s="54"/>
      <c r="FC418" s="54"/>
      <c r="FD418" s="54"/>
      <c r="FE418" s="54"/>
      <c r="FF418" s="54"/>
      <c r="FG418" s="54"/>
      <c r="FH418" s="54"/>
      <c r="FI418" s="54"/>
      <c r="FJ418" s="54"/>
      <c r="FK418" s="54"/>
      <c r="FL418" s="54"/>
      <c r="FM418" s="54"/>
      <c r="FN418" s="54"/>
      <c r="FO418" s="54"/>
      <c r="FP418" s="54"/>
      <c r="FQ418" s="54"/>
      <c r="FR418" s="54"/>
      <c r="FS418" s="54"/>
      <c r="FT418" s="54"/>
      <c r="FU418" s="54"/>
      <c r="FV418" s="54"/>
      <c r="FW418" s="54"/>
      <c r="FX418" s="54"/>
      <c r="FY418" s="54"/>
      <c r="FZ418" s="54"/>
      <c r="GA418" s="54"/>
      <c r="GB418" s="54"/>
      <c r="GC418" s="54"/>
      <c r="GD418" s="54"/>
      <c r="GE418" s="54"/>
      <c r="GF418" s="54"/>
      <c r="GG418" s="54"/>
      <c r="GH418" s="54"/>
    </row>
    <row r="419" spans="1:190">
      <c r="A419" s="180"/>
      <c r="B419" s="180"/>
      <c r="C419" s="55"/>
      <c r="D419" s="56"/>
      <c r="E419" s="50"/>
      <c r="F419" s="50"/>
      <c r="G419" s="50"/>
      <c r="H419" s="50"/>
      <c r="I419" s="50"/>
      <c r="J419" s="50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F419" s="54"/>
      <c r="BG419" s="54"/>
      <c r="BH419" s="54"/>
      <c r="BI419" s="54"/>
      <c r="BJ419" s="54"/>
      <c r="BK419" s="54"/>
      <c r="BL419" s="54"/>
      <c r="BM419" s="54"/>
      <c r="BN419" s="54"/>
      <c r="BO419" s="54"/>
      <c r="BP419" s="54"/>
      <c r="BQ419" s="54"/>
      <c r="BR419" s="54"/>
      <c r="BS419" s="54"/>
      <c r="BT419" s="54"/>
      <c r="BU419" s="54"/>
      <c r="BV419" s="54"/>
      <c r="BW419" s="54"/>
      <c r="BX419" s="54"/>
      <c r="BY419" s="54"/>
      <c r="BZ419" s="54"/>
      <c r="CA419" s="54"/>
      <c r="CB419" s="54"/>
      <c r="CC419" s="54"/>
      <c r="CD419" s="54"/>
      <c r="CE419" s="54"/>
      <c r="CF419" s="54"/>
      <c r="CG419" s="54"/>
      <c r="CH419" s="54"/>
      <c r="CI419" s="54"/>
      <c r="CJ419" s="54"/>
      <c r="CK419" s="54"/>
      <c r="CL419" s="54"/>
      <c r="CM419" s="54"/>
      <c r="CN419" s="54"/>
      <c r="CO419" s="54"/>
      <c r="CP419" s="54"/>
      <c r="CQ419" s="54"/>
      <c r="CR419" s="54"/>
      <c r="CS419" s="54"/>
      <c r="CT419" s="54"/>
      <c r="CU419" s="54"/>
      <c r="CV419" s="54"/>
      <c r="CW419" s="54"/>
      <c r="CX419" s="54"/>
      <c r="CY419" s="54"/>
      <c r="CZ419" s="54"/>
      <c r="DA419" s="54"/>
      <c r="DB419" s="54"/>
      <c r="DC419" s="54"/>
      <c r="DD419" s="54"/>
      <c r="DE419" s="54"/>
      <c r="DF419" s="54"/>
      <c r="DG419" s="54"/>
      <c r="DH419" s="54"/>
      <c r="DI419" s="54"/>
      <c r="DJ419" s="54"/>
      <c r="DK419" s="54"/>
      <c r="DL419" s="54"/>
      <c r="DM419" s="54"/>
      <c r="DN419" s="54"/>
      <c r="DO419" s="54"/>
      <c r="DP419" s="54"/>
      <c r="DQ419" s="54"/>
      <c r="DR419" s="54"/>
      <c r="DS419" s="54"/>
      <c r="DT419" s="54"/>
      <c r="DU419" s="54"/>
      <c r="DV419" s="54"/>
      <c r="DW419" s="54"/>
      <c r="DX419" s="54"/>
      <c r="DY419" s="54"/>
      <c r="DZ419" s="54"/>
      <c r="EA419" s="54"/>
      <c r="EB419" s="54"/>
      <c r="EC419" s="54"/>
      <c r="ED419" s="54"/>
      <c r="EE419" s="54"/>
      <c r="EF419" s="54"/>
      <c r="EG419" s="54"/>
      <c r="EH419" s="54"/>
      <c r="EI419" s="54"/>
      <c r="EJ419" s="54"/>
      <c r="EK419" s="54"/>
      <c r="EL419" s="54"/>
      <c r="EM419" s="54"/>
      <c r="EN419" s="54"/>
      <c r="EO419" s="54"/>
      <c r="EP419" s="54"/>
      <c r="EQ419" s="54"/>
      <c r="ER419" s="54"/>
      <c r="ES419" s="54"/>
      <c r="ET419" s="54"/>
      <c r="EU419" s="54"/>
      <c r="EV419" s="54"/>
      <c r="EW419" s="54"/>
      <c r="EX419" s="54"/>
      <c r="EY419" s="54"/>
      <c r="EZ419" s="54"/>
      <c r="FA419" s="54"/>
      <c r="FB419" s="54"/>
      <c r="FC419" s="54"/>
      <c r="FD419" s="54"/>
      <c r="FE419" s="54"/>
      <c r="FF419" s="54"/>
      <c r="FG419" s="54"/>
      <c r="FH419" s="54"/>
      <c r="FI419" s="54"/>
      <c r="FJ419" s="54"/>
      <c r="FK419" s="54"/>
      <c r="FL419" s="54"/>
      <c r="FM419" s="54"/>
      <c r="FN419" s="54"/>
      <c r="FO419" s="54"/>
      <c r="FP419" s="54"/>
      <c r="FQ419" s="54"/>
      <c r="FR419" s="54"/>
      <c r="FS419" s="54"/>
      <c r="FT419" s="54"/>
      <c r="FU419" s="54"/>
      <c r="FV419" s="54"/>
      <c r="FW419" s="54"/>
      <c r="FX419" s="54"/>
      <c r="FY419" s="54"/>
      <c r="FZ419" s="54"/>
      <c r="GA419" s="54"/>
      <c r="GB419" s="54"/>
      <c r="GC419" s="54"/>
      <c r="GD419" s="54"/>
      <c r="GE419" s="54"/>
      <c r="GF419" s="54"/>
      <c r="GG419" s="54"/>
      <c r="GH419" s="54"/>
    </row>
    <row r="420" spans="1:190">
      <c r="A420" s="180"/>
      <c r="B420" s="180"/>
      <c r="C420" s="55"/>
      <c r="D420" s="56"/>
      <c r="E420" s="50"/>
      <c r="F420" s="50"/>
      <c r="G420" s="50"/>
      <c r="H420" s="50"/>
      <c r="I420" s="50"/>
      <c r="J420" s="50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F420" s="54"/>
      <c r="BG420" s="54"/>
      <c r="BH420" s="54"/>
      <c r="BI420" s="54"/>
      <c r="BJ420" s="54"/>
      <c r="BK420" s="54"/>
      <c r="BL420" s="54"/>
      <c r="BM420" s="54"/>
      <c r="BN420" s="54"/>
      <c r="BO420" s="54"/>
      <c r="BP420" s="54"/>
      <c r="BQ420" s="54"/>
      <c r="BR420" s="54"/>
      <c r="BS420" s="54"/>
      <c r="BT420" s="54"/>
      <c r="BU420" s="54"/>
      <c r="BV420" s="54"/>
      <c r="BW420" s="54"/>
      <c r="BX420" s="54"/>
      <c r="BY420" s="54"/>
      <c r="BZ420" s="54"/>
      <c r="CA420" s="54"/>
      <c r="CB420" s="54"/>
      <c r="CC420" s="54"/>
      <c r="CD420" s="54"/>
      <c r="CE420" s="54"/>
      <c r="CF420" s="54"/>
      <c r="CG420" s="54"/>
      <c r="CH420" s="54"/>
      <c r="CI420" s="54"/>
      <c r="CJ420" s="54"/>
      <c r="CK420" s="54"/>
      <c r="CL420" s="54"/>
      <c r="CM420" s="54"/>
      <c r="CN420" s="54"/>
      <c r="CO420" s="54"/>
      <c r="CP420" s="54"/>
      <c r="CQ420" s="54"/>
      <c r="CR420" s="54"/>
      <c r="CS420" s="54"/>
      <c r="CT420" s="54"/>
      <c r="CU420" s="54"/>
      <c r="CV420" s="54"/>
      <c r="CW420" s="54"/>
      <c r="CX420" s="54"/>
      <c r="CY420" s="54"/>
      <c r="CZ420" s="54"/>
      <c r="DA420" s="54"/>
      <c r="DB420" s="54"/>
      <c r="DC420" s="54"/>
      <c r="DD420" s="54"/>
      <c r="DE420" s="54"/>
      <c r="DF420" s="54"/>
      <c r="DG420" s="54"/>
      <c r="DH420" s="54"/>
      <c r="DI420" s="54"/>
      <c r="DJ420" s="54"/>
      <c r="DK420" s="54"/>
      <c r="DL420" s="54"/>
      <c r="DM420" s="54"/>
      <c r="DN420" s="54"/>
      <c r="DO420" s="54"/>
      <c r="DP420" s="54"/>
      <c r="DQ420" s="54"/>
      <c r="DR420" s="54"/>
      <c r="DS420" s="54"/>
      <c r="DT420" s="54"/>
      <c r="DU420" s="54"/>
      <c r="DV420" s="54"/>
      <c r="DW420" s="54"/>
      <c r="DX420" s="54"/>
      <c r="DY420" s="54"/>
      <c r="DZ420" s="54"/>
      <c r="EA420" s="54"/>
      <c r="EB420" s="54"/>
      <c r="EC420" s="54"/>
      <c r="ED420" s="54"/>
      <c r="EE420" s="54"/>
      <c r="EF420" s="54"/>
      <c r="EG420" s="54"/>
      <c r="EH420" s="54"/>
      <c r="EI420" s="54"/>
      <c r="EJ420" s="54"/>
      <c r="EK420" s="54"/>
      <c r="EL420" s="54"/>
      <c r="EM420" s="54"/>
      <c r="EN420" s="54"/>
      <c r="EO420" s="54"/>
      <c r="EP420" s="54"/>
      <c r="EQ420" s="54"/>
      <c r="ER420" s="54"/>
      <c r="ES420" s="54"/>
      <c r="ET420" s="54"/>
      <c r="EU420" s="54"/>
      <c r="EV420" s="54"/>
      <c r="EW420" s="54"/>
      <c r="EX420" s="54"/>
      <c r="EY420" s="54"/>
      <c r="EZ420" s="54"/>
      <c r="FA420" s="54"/>
      <c r="FB420" s="54"/>
      <c r="FC420" s="54"/>
      <c r="FD420" s="54"/>
      <c r="FE420" s="54"/>
      <c r="FF420" s="54"/>
      <c r="FG420" s="54"/>
      <c r="FH420" s="54"/>
      <c r="FI420" s="54"/>
      <c r="FJ420" s="54"/>
      <c r="FK420" s="54"/>
      <c r="FL420" s="54"/>
      <c r="FM420" s="54"/>
      <c r="FN420" s="54"/>
      <c r="FO420" s="54"/>
      <c r="FP420" s="54"/>
      <c r="FQ420" s="54"/>
      <c r="FR420" s="54"/>
      <c r="FS420" s="54"/>
      <c r="FT420" s="54"/>
      <c r="FU420" s="54"/>
      <c r="FV420" s="54"/>
      <c r="FW420" s="54"/>
      <c r="FX420" s="54"/>
      <c r="FY420" s="54"/>
      <c r="FZ420" s="54"/>
      <c r="GA420" s="54"/>
      <c r="GB420" s="54"/>
      <c r="GC420" s="54"/>
      <c r="GD420" s="54"/>
      <c r="GE420" s="54"/>
      <c r="GF420" s="54"/>
      <c r="GG420" s="54"/>
      <c r="GH420" s="54"/>
    </row>
    <row r="421" spans="1:190">
      <c r="A421" s="180"/>
      <c r="B421" s="180"/>
      <c r="C421" s="55"/>
      <c r="D421" s="56"/>
      <c r="E421" s="50"/>
      <c r="F421" s="50"/>
      <c r="G421" s="50"/>
      <c r="H421" s="50"/>
      <c r="I421" s="50"/>
      <c r="J421" s="50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F421" s="54"/>
      <c r="BG421" s="54"/>
      <c r="BH421" s="54"/>
      <c r="BI421" s="54"/>
      <c r="BJ421" s="54"/>
      <c r="BK421" s="54"/>
      <c r="BL421" s="54"/>
      <c r="BM421" s="54"/>
      <c r="BN421" s="54"/>
      <c r="BO421" s="54"/>
      <c r="BP421" s="54"/>
      <c r="BQ421" s="54"/>
      <c r="BR421" s="54"/>
      <c r="BS421" s="54"/>
      <c r="BT421" s="54"/>
      <c r="BU421" s="54"/>
      <c r="BV421" s="54"/>
      <c r="BW421" s="54"/>
      <c r="BX421" s="54"/>
      <c r="BY421" s="54"/>
      <c r="BZ421" s="54"/>
      <c r="CA421" s="54"/>
      <c r="CB421" s="54"/>
      <c r="CC421" s="54"/>
      <c r="CD421" s="54"/>
      <c r="CE421" s="54"/>
      <c r="CF421" s="54"/>
      <c r="CG421" s="54"/>
      <c r="CH421" s="54"/>
      <c r="CI421" s="54"/>
      <c r="CJ421" s="54"/>
      <c r="CK421" s="54"/>
      <c r="CL421" s="54"/>
      <c r="CM421" s="54"/>
      <c r="CN421" s="54"/>
      <c r="CO421" s="54"/>
      <c r="CP421" s="54"/>
      <c r="CQ421" s="54"/>
      <c r="CR421" s="54"/>
      <c r="CS421" s="54"/>
      <c r="CT421" s="54"/>
      <c r="CU421" s="54"/>
      <c r="CV421" s="54"/>
      <c r="CW421" s="54"/>
      <c r="CX421" s="54"/>
      <c r="CY421" s="54"/>
      <c r="CZ421" s="54"/>
      <c r="DA421" s="54"/>
      <c r="DB421" s="54"/>
      <c r="DC421" s="54"/>
      <c r="DD421" s="54"/>
      <c r="DE421" s="54"/>
      <c r="DF421" s="54"/>
      <c r="DG421" s="54"/>
      <c r="DH421" s="54"/>
      <c r="DI421" s="54"/>
      <c r="DJ421" s="54"/>
      <c r="DK421" s="54"/>
      <c r="DL421" s="54"/>
      <c r="DM421" s="54"/>
      <c r="DN421" s="54"/>
      <c r="DO421" s="54"/>
      <c r="DP421" s="54"/>
      <c r="DQ421" s="54"/>
      <c r="DR421" s="54"/>
      <c r="DS421" s="54"/>
      <c r="DT421" s="54"/>
      <c r="DU421" s="54"/>
      <c r="DV421" s="54"/>
      <c r="DW421" s="54"/>
      <c r="DX421" s="54"/>
      <c r="DY421" s="54"/>
      <c r="DZ421" s="54"/>
      <c r="EA421" s="54"/>
      <c r="EB421" s="54"/>
      <c r="EC421" s="54"/>
      <c r="ED421" s="54"/>
      <c r="EE421" s="54"/>
      <c r="EF421" s="54"/>
      <c r="EG421" s="54"/>
      <c r="EH421" s="54"/>
      <c r="EI421" s="54"/>
      <c r="EJ421" s="54"/>
      <c r="EK421" s="54"/>
      <c r="EL421" s="54"/>
      <c r="EM421" s="54"/>
      <c r="EN421" s="54"/>
      <c r="EO421" s="54"/>
      <c r="EP421" s="54"/>
      <c r="EQ421" s="54"/>
      <c r="ER421" s="54"/>
      <c r="ES421" s="54"/>
      <c r="ET421" s="54"/>
      <c r="EU421" s="54"/>
      <c r="EV421" s="54"/>
      <c r="EW421" s="54"/>
      <c r="EX421" s="54"/>
      <c r="EY421" s="54"/>
      <c r="EZ421" s="54"/>
      <c r="FA421" s="54"/>
      <c r="FB421" s="54"/>
      <c r="FC421" s="54"/>
      <c r="FD421" s="54"/>
      <c r="FE421" s="54"/>
      <c r="FF421" s="54"/>
      <c r="FG421" s="54"/>
      <c r="FH421" s="54"/>
      <c r="FI421" s="54"/>
      <c r="FJ421" s="54"/>
      <c r="FK421" s="54"/>
      <c r="FL421" s="54"/>
      <c r="FM421" s="54"/>
      <c r="FN421" s="54"/>
      <c r="FO421" s="54"/>
      <c r="FP421" s="54"/>
      <c r="FQ421" s="54"/>
      <c r="FR421" s="54"/>
      <c r="FS421" s="54"/>
      <c r="FT421" s="54"/>
      <c r="FU421" s="54"/>
      <c r="FV421" s="54"/>
      <c r="FW421" s="54"/>
      <c r="FX421" s="54"/>
      <c r="FY421" s="54"/>
      <c r="FZ421" s="54"/>
      <c r="GA421" s="54"/>
      <c r="GB421" s="54"/>
      <c r="GC421" s="54"/>
      <c r="GD421" s="54"/>
      <c r="GE421" s="54"/>
      <c r="GF421" s="54"/>
      <c r="GG421" s="54"/>
      <c r="GH421" s="54"/>
    </row>
    <row r="422" spans="1:190">
      <c r="A422" s="180"/>
      <c r="B422" s="180"/>
      <c r="C422" s="55"/>
      <c r="D422" s="56"/>
      <c r="E422" s="50"/>
      <c r="F422" s="50"/>
      <c r="G422" s="50"/>
      <c r="H422" s="50"/>
      <c r="I422" s="50"/>
      <c r="J422" s="50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F422" s="54"/>
      <c r="BG422" s="54"/>
      <c r="BH422" s="54"/>
      <c r="BI422" s="54"/>
      <c r="BJ422" s="54"/>
      <c r="BK422" s="54"/>
      <c r="BL422" s="54"/>
      <c r="BM422" s="54"/>
      <c r="BN422" s="54"/>
      <c r="BO422" s="54"/>
      <c r="BP422" s="54"/>
      <c r="BQ422" s="54"/>
      <c r="BR422" s="54"/>
      <c r="BS422" s="54"/>
      <c r="BT422" s="54"/>
      <c r="BU422" s="54"/>
      <c r="BV422" s="54"/>
      <c r="BW422" s="54"/>
      <c r="BX422" s="54"/>
      <c r="BY422" s="54"/>
      <c r="BZ422" s="54"/>
      <c r="CA422" s="54"/>
      <c r="CB422" s="54"/>
      <c r="CC422" s="54"/>
      <c r="CD422" s="54"/>
      <c r="CE422" s="54"/>
      <c r="CF422" s="54"/>
      <c r="CG422" s="54"/>
      <c r="CH422" s="54"/>
      <c r="CI422" s="54"/>
      <c r="CJ422" s="54"/>
      <c r="CK422" s="54"/>
      <c r="CL422" s="54"/>
      <c r="CM422" s="54"/>
      <c r="CN422" s="54"/>
      <c r="CO422" s="54"/>
      <c r="CP422" s="54"/>
      <c r="CQ422" s="54"/>
      <c r="CR422" s="54"/>
      <c r="CS422" s="54"/>
      <c r="CT422" s="54"/>
      <c r="CU422" s="54"/>
      <c r="CV422" s="54"/>
      <c r="CW422" s="54"/>
      <c r="CX422" s="54"/>
      <c r="CY422" s="54"/>
      <c r="CZ422" s="54"/>
      <c r="DA422" s="54"/>
      <c r="DB422" s="54"/>
      <c r="DC422" s="54"/>
      <c r="DD422" s="54"/>
      <c r="DE422" s="54"/>
      <c r="DF422" s="54"/>
      <c r="DG422" s="54"/>
      <c r="DH422" s="54"/>
      <c r="DI422" s="54"/>
      <c r="DJ422" s="54"/>
      <c r="DK422" s="54"/>
      <c r="DL422" s="54"/>
      <c r="DM422" s="54"/>
      <c r="DN422" s="54"/>
      <c r="DO422" s="54"/>
      <c r="DP422" s="54"/>
      <c r="DQ422" s="54"/>
      <c r="DR422" s="54"/>
      <c r="DS422" s="54"/>
      <c r="DT422" s="54"/>
      <c r="DU422" s="54"/>
      <c r="DV422" s="54"/>
      <c r="DW422" s="54"/>
      <c r="DX422" s="54"/>
      <c r="DY422" s="54"/>
      <c r="DZ422" s="54"/>
      <c r="EA422" s="54"/>
      <c r="EB422" s="54"/>
      <c r="EC422" s="54"/>
      <c r="ED422" s="54"/>
      <c r="EE422" s="54"/>
      <c r="EF422" s="54"/>
      <c r="EG422" s="54"/>
      <c r="EH422" s="54"/>
      <c r="EI422" s="54"/>
      <c r="EJ422" s="54"/>
      <c r="EK422" s="54"/>
      <c r="EL422" s="54"/>
      <c r="EM422" s="54"/>
      <c r="EN422" s="54"/>
      <c r="EO422" s="54"/>
      <c r="EP422" s="54"/>
      <c r="EQ422" s="54"/>
      <c r="ER422" s="54"/>
      <c r="ES422" s="54"/>
      <c r="ET422" s="54"/>
      <c r="EU422" s="54"/>
      <c r="EV422" s="54"/>
      <c r="EW422" s="54"/>
      <c r="EX422" s="54"/>
      <c r="EY422" s="54"/>
      <c r="EZ422" s="54"/>
      <c r="FA422" s="54"/>
      <c r="FB422" s="54"/>
      <c r="FC422" s="54"/>
      <c r="FD422" s="54"/>
      <c r="FE422" s="54"/>
      <c r="FF422" s="54"/>
      <c r="FG422" s="54"/>
      <c r="FH422" s="54"/>
      <c r="FI422" s="54"/>
      <c r="FJ422" s="54"/>
      <c r="FK422" s="54"/>
      <c r="FL422" s="54"/>
      <c r="FM422" s="54"/>
      <c r="FN422" s="54"/>
      <c r="FO422" s="54"/>
      <c r="FP422" s="54"/>
      <c r="FQ422" s="54"/>
      <c r="FR422" s="54"/>
      <c r="FS422" s="54"/>
      <c r="FT422" s="54"/>
      <c r="FU422" s="54"/>
      <c r="FV422" s="54"/>
      <c r="FW422" s="54"/>
      <c r="FX422" s="54"/>
      <c r="FY422" s="54"/>
      <c r="FZ422" s="54"/>
      <c r="GA422" s="54"/>
      <c r="GB422" s="54"/>
      <c r="GC422" s="54"/>
      <c r="GD422" s="54"/>
      <c r="GE422" s="54"/>
      <c r="GF422" s="54"/>
      <c r="GG422" s="54"/>
      <c r="GH422" s="54"/>
    </row>
    <row r="423" spans="1:190">
      <c r="A423" s="180"/>
      <c r="B423" s="180"/>
      <c r="C423" s="55"/>
      <c r="D423" s="56"/>
      <c r="E423" s="50"/>
      <c r="F423" s="50"/>
      <c r="G423" s="50"/>
      <c r="H423" s="50"/>
      <c r="I423" s="50"/>
      <c r="J423" s="50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F423" s="54"/>
      <c r="BG423" s="54"/>
      <c r="BH423" s="54"/>
      <c r="BI423" s="54"/>
      <c r="BJ423" s="54"/>
      <c r="BK423" s="54"/>
      <c r="BL423" s="54"/>
      <c r="BM423" s="54"/>
      <c r="BN423" s="54"/>
      <c r="BO423" s="54"/>
      <c r="BP423" s="54"/>
      <c r="BQ423" s="54"/>
      <c r="BR423" s="54"/>
      <c r="BS423" s="54"/>
      <c r="BT423" s="54"/>
      <c r="BU423" s="54"/>
      <c r="BV423" s="54"/>
      <c r="BW423" s="54"/>
      <c r="BX423" s="54"/>
      <c r="BY423" s="54"/>
      <c r="BZ423" s="54"/>
      <c r="CA423" s="54"/>
      <c r="CB423" s="54"/>
      <c r="CC423" s="54"/>
      <c r="CD423" s="54"/>
      <c r="CE423" s="54"/>
      <c r="CF423" s="54"/>
      <c r="CG423" s="54"/>
      <c r="CH423" s="54"/>
      <c r="CI423" s="54"/>
      <c r="CJ423" s="54"/>
      <c r="CK423" s="54"/>
      <c r="CL423" s="54"/>
      <c r="CM423" s="54"/>
      <c r="CN423" s="54"/>
      <c r="CO423" s="54"/>
      <c r="CP423" s="54"/>
      <c r="CQ423" s="54"/>
      <c r="CR423" s="54"/>
      <c r="CS423" s="54"/>
      <c r="CT423" s="54"/>
      <c r="CU423" s="54"/>
      <c r="CV423" s="54"/>
      <c r="CW423" s="54"/>
      <c r="CX423" s="54"/>
      <c r="CY423" s="54"/>
      <c r="CZ423" s="54"/>
      <c r="DA423" s="54"/>
      <c r="DB423" s="54"/>
      <c r="DC423" s="54"/>
      <c r="DD423" s="54"/>
      <c r="DE423" s="54"/>
      <c r="DF423" s="54"/>
      <c r="DG423" s="54"/>
      <c r="DH423" s="54"/>
      <c r="DI423" s="54"/>
      <c r="DJ423" s="54"/>
      <c r="DK423" s="54"/>
      <c r="DL423" s="54"/>
      <c r="DM423" s="54"/>
      <c r="DN423" s="54"/>
      <c r="DO423" s="54"/>
      <c r="DP423" s="54"/>
      <c r="DQ423" s="54"/>
      <c r="DR423" s="54"/>
      <c r="DS423" s="54"/>
      <c r="DT423" s="54"/>
      <c r="DU423" s="54"/>
      <c r="DV423" s="54"/>
      <c r="DW423" s="54"/>
      <c r="DX423" s="54"/>
      <c r="DY423" s="54"/>
      <c r="DZ423" s="54"/>
      <c r="EA423" s="54"/>
      <c r="EB423" s="54"/>
      <c r="EC423" s="54"/>
      <c r="ED423" s="54"/>
      <c r="EE423" s="54"/>
      <c r="EF423" s="54"/>
      <c r="EG423" s="54"/>
      <c r="EH423" s="54"/>
      <c r="EI423" s="54"/>
      <c r="EJ423" s="54"/>
      <c r="EK423" s="54"/>
      <c r="EL423" s="54"/>
      <c r="EM423" s="54"/>
      <c r="EN423" s="54"/>
      <c r="EO423" s="54"/>
      <c r="EP423" s="54"/>
      <c r="EQ423" s="54"/>
      <c r="ER423" s="54"/>
      <c r="ES423" s="54"/>
      <c r="ET423" s="54"/>
      <c r="EU423" s="54"/>
      <c r="EV423" s="54"/>
      <c r="EW423" s="54"/>
      <c r="EX423" s="54"/>
      <c r="EY423" s="54"/>
      <c r="EZ423" s="54"/>
      <c r="FA423" s="54"/>
      <c r="FB423" s="54"/>
      <c r="FC423" s="54"/>
      <c r="FD423" s="54"/>
      <c r="FE423" s="54"/>
      <c r="FF423" s="54"/>
      <c r="FG423" s="54"/>
      <c r="FH423" s="54"/>
      <c r="FI423" s="54"/>
      <c r="FJ423" s="54"/>
      <c r="FK423" s="54"/>
      <c r="FL423" s="54"/>
      <c r="FM423" s="54"/>
      <c r="FN423" s="54"/>
      <c r="FO423" s="54"/>
      <c r="FP423" s="54"/>
      <c r="FQ423" s="54"/>
      <c r="FR423" s="54"/>
      <c r="FS423" s="54"/>
      <c r="FT423" s="54"/>
      <c r="FU423" s="54"/>
      <c r="FV423" s="54"/>
      <c r="FW423" s="54"/>
      <c r="FX423" s="54"/>
      <c r="FY423" s="54"/>
      <c r="FZ423" s="54"/>
      <c r="GA423" s="54"/>
      <c r="GB423" s="54"/>
      <c r="GC423" s="54"/>
      <c r="GD423" s="54"/>
      <c r="GE423" s="54"/>
      <c r="GF423" s="54"/>
      <c r="GG423" s="54"/>
      <c r="GH423" s="54"/>
    </row>
    <row r="424" spans="1:190">
      <c r="A424" s="180"/>
      <c r="B424" s="180"/>
      <c r="C424" s="55"/>
      <c r="D424" s="56"/>
      <c r="E424" s="50"/>
      <c r="F424" s="50"/>
      <c r="G424" s="50"/>
      <c r="H424" s="50"/>
      <c r="I424" s="50"/>
      <c r="J424" s="50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F424" s="54"/>
      <c r="BG424" s="54"/>
      <c r="BH424" s="54"/>
      <c r="BI424" s="54"/>
      <c r="BJ424" s="54"/>
      <c r="BK424" s="54"/>
      <c r="BL424" s="54"/>
      <c r="BM424" s="54"/>
      <c r="BN424" s="54"/>
      <c r="BO424" s="54"/>
      <c r="BP424" s="54"/>
      <c r="BQ424" s="54"/>
      <c r="BR424" s="54"/>
      <c r="BS424" s="54"/>
      <c r="BT424" s="54"/>
      <c r="BU424" s="54"/>
      <c r="BV424" s="54"/>
      <c r="BW424" s="54"/>
      <c r="BX424" s="54"/>
      <c r="BY424" s="54"/>
      <c r="BZ424" s="54"/>
      <c r="CA424" s="54"/>
      <c r="CB424" s="54"/>
      <c r="CC424" s="54"/>
      <c r="CD424" s="54"/>
      <c r="CE424" s="54"/>
      <c r="CF424" s="54"/>
      <c r="CG424" s="54"/>
      <c r="CH424" s="54"/>
      <c r="CI424" s="54"/>
      <c r="CJ424" s="54"/>
      <c r="CK424" s="54"/>
      <c r="CL424" s="54"/>
      <c r="CM424" s="54"/>
      <c r="CN424" s="54"/>
      <c r="CO424" s="54"/>
      <c r="CP424" s="54"/>
      <c r="CQ424" s="54"/>
      <c r="CR424" s="54"/>
      <c r="CS424" s="54"/>
      <c r="CT424" s="54"/>
      <c r="CU424" s="54"/>
      <c r="CV424" s="54"/>
      <c r="CW424" s="54"/>
      <c r="CX424" s="54"/>
      <c r="CY424" s="54"/>
      <c r="CZ424" s="54"/>
      <c r="DA424" s="54"/>
      <c r="DB424" s="54"/>
      <c r="DC424" s="54"/>
      <c r="DD424" s="54"/>
      <c r="DE424" s="54"/>
      <c r="DF424" s="54"/>
      <c r="DG424" s="54"/>
      <c r="DH424" s="54"/>
      <c r="DI424" s="54"/>
      <c r="DJ424" s="54"/>
      <c r="DK424" s="54"/>
      <c r="DL424" s="54"/>
      <c r="DM424" s="54"/>
      <c r="DN424" s="54"/>
      <c r="DO424" s="54"/>
      <c r="DP424" s="54"/>
      <c r="DQ424" s="54"/>
      <c r="DR424" s="54"/>
      <c r="DS424" s="54"/>
      <c r="DT424" s="54"/>
      <c r="DU424" s="54"/>
      <c r="DV424" s="54"/>
      <c r="DW424" s="54"/>
      <c r="DX424" s="54"/>
      <c r="DY424" s="54"/>
      <c r="DZ424" s="54"/>
      <c r="EA424" s="54"/>
      <c r="EB424" s="54"/>
      <c r="EC424" s="54"/>
      <c r="ED424" s="54"/>
      <c r="EE424" s="54"/>
      <c r="EF424" s="54"/>
      <c r="EG424" s="54"/>
      <c r="EH424" s="54"/>
      <c r="EI424" s="54"/>
      <c r="EJ424" s="54"/>
      <c r="EK424" s="54"/>
      <c r="EL424" s="54"/>
      <c r="EM424" s="54"/>
      <c r="EN424" s="54"/>
      <c r="EO424" s="54"/>
      <c r="EP424" s="54"/>
      <c r="EQ424" s="54"/>
      <c r="ER424" s="54"/>
      <c r="ES424" s="54"/>
      <c r="ET424" s="54"/>
      <c r="EU424" s="54"/>
      <c r="EV424" s="54"/>
      <c r="EW424" s="54"/>
      <c r="EX424" s="54"/>
      <c r="EY424" s="54"/>
      <c r="EZ424" s="54"/>
      <c r="FA424" s="54"/>
      <c r="FB424" s="54"/>
      <c r="FC424" s="54"/>
      <c r="FD424" s="54"/>
      <c r="FE424" s="54"/>
      <c r="FF424" s="54"/>
      <c r="FG424" s="54"/>
      <c r="FH424" s="54"/>
      <c r="FI424" s="54"/>
      <c r="FJ424" s="54"/>
      <c r="FK424" s="54"/>
      <c r="FL424" s="54"/>
      <c r="FM424" s="54"/>
      <c r="FN424" s="54"/>
      <c r="FO424" s="54"/>
      <c r="FP424" s="54"/>
      <c r="FQ424" s="54"/>
      <c r="FR424" s="54"/>
      <c r="FS424" s="54"/>
      <c r="FT424" s="54"/>
      <c r="FU424" s="54"/>
      <c r="FV424" s="54"/>
      <c r="FW424" s="54"/>
      <c r="FX424" s="54"/>
      <c r="FY424" s="54"/>
      <c r="FZ424" s="54"/>
      <c r="GA424" s="54"/>
      <c r="GB424" s="54"/>
      <c r="GC424" s="54"/>
      <c r="GD424" s="54"/>
      <c r="GE424" s="54"/>
      <c r="GF424" s="54"/>
      <c r="GG424" s="54"/>
      <c r="GH424" s="54"/>
    </row>
    <row r="425" spans="1:190">
      <c r="A425" s="180"/>
      <c r="B425" s="180"/>
      <c r="C425" s="55"/>
      <c r="D425" s="56"/>
      <c r="E425" s="50"/>
      <c r="F425" s="50"/>
      <c r="G425" s="50"/>
      <c r="H425" s="50"/>
      <c r="I425" s="50"/>
      <c r="J425" s="50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F425" s="54"/>
      <c r="BG425" s="54"/>
      <c r="BH425" s="54"/>
      <c r="BI425" s="54"/>
      <c r="BJ425" s="54"/>
      <c r="BK425" s="54"/>
      <c r="BL425" s="54"/>
      <c r="BM425" s="54"/>
      <c r="BN425" s="54"/>
      <c r="BO425" s="54"/>
      <c r="BP425" s="54"/>
      <c r="BQ425" s="54"/>
      <c r="BR425" s="54"/>
      <c r="BS425" s="54"/>
      <c r="BT425" s="54"/>
      <c r="BU425" s="54"/>
      <c r="BV425" s="54"/>
      <c r="BW425" s="54"/>
      <c r="BX425" s="54"/>
      <c r="BY425" s="54"/>
      <c r="BZ425" s="54"/>
      <c r="CA425" s="54"/>
      <c r="CB425" s="54"/>
      <c r="CC425" s="54"/>
      <c r="CD425" s="54"/>
      <c r="CE425" s="54"/>
      <c r="CF425" s="54"/>
      <c r="CG425" s="54"/>
      <c r="CH425" s="54"/>
      <c r="CI425" s="54"/>
      <c r="CJ425" s="54"/>
      <c r="CK425" s="54"/>
      <c r="CL425" s="54"/>
      <c r="CM425" s="54"/>
      <c r="CN425" s="54"/>
      <c r="CO425" s="54"/>
      <c r="CP425" s="54"/>
      <c r="CQ425" s="54"/>
      <c r="CR425" s="54"/>
      <c r="CS425" s="54"/>
      <c r="CT425" s="54"/>
      <c r="CU425" s="54"/>
      <c r="CV425" s="54"/>
      <c r="CW425" s="54"/>
      <c r="CX425" s="54"/>
      <c r="CY425" s="54"/>
      <c r="CZ425" s="54"/>
      <c r="DA425" s="54"/>
      <c r="DB425" s="54"/>
      <c r="DC425" s="54"/>
      <c r="DD425" s="54"/>
      <c r="DE425" s="54"/>
      <c r="DF425" s="54"/>
      <c r="DG425" s="54"/>
      <c r="DH425" s="54"/>
      <c r="DI425" s="54"/>
      <c r="DJ425" s="54"/>
      <c r="DK425" s="54"/>
      <c r="DL425" s="54"/>
      <c r="DM425" s="54"/>
      <c r="DN425" s="54"/>
      <c r="DO425" s="54"/>
      <c r="DP425" s="54"/>
      <c r="DQ425" s="54"/>
      <c r="DR425" s="54"/>
      <c r="DS425" s="54"/>
      <c r="DT425" s="54"/>
      <c r="DU425" s="54"/>
      <c r="DV425" s="54"/>
      <c r="DW425" s="54"/>
      <c r="DX425" s="54"/>
      <c r="DY425" s="54"/>
      <c r="DZ425" s="54"/>
      <c r="EA425" s="54"/>
      <c r="EB425" s="54"/>
      <c r="EC425" s="54"/>
      <c r="ED425" s="54"/>
      <c r="EE425" s="54"/>
      <c r="EF425" s="54"/>
      <c r="EG425" s="54"/>
      <c r="EH425" s="54"/>
      <c r="EI425" s="54"/>
      <c r="EJ425" s="54"/>
      <c r="EK425" s="54"/>
      <c r="EL425" s="54"/>
      <c r="EM425" s="54"/>
      <c r="EN425" s="54"/>
      <c r="EO425" s="54"/>
      <c r="EP425" s="54"/>
      <c r="EQ425" s="54"/>
      <c r="ER425" s="54"/>
      <c r="ES425" s="54"/>
      <c r="ET425" s="54"/>
      <c r="EU425" s="54"/>
      <c r="EV425" s="54"/>
      <c r="EW425" s="54"/>
      <c r="EX425" s="54"/>
      <c r="EY425" s="54"/>
      <c r="EZ425" s="54"/>
      <c r="FA425" s="54"/>
      <c r="FB425" s="54"/>
      <c r="FC425" s="54"/>
      <c r="FD425" s="54"/>
      <c r="FE425" s="54"/>
      <c r="FF425" s="54"/>
      <c r="FG425" s="54"/>
      <c r="FH425" s="54"/>
      <c r="FI425" s="54"/>
      <c r="FJ425" s="54"/>
      <c r="FK425" s="54"/>
      <c r="FL425" s="54"/>
      <c r="FM425" s="54"/>
      <c r="FN425" s="54"/>
      <c r="FO425" s="54"/>
      <c r="FP425" s="54"/>
      <c r="FQ425" s="54"/>
      <c r="FR425" s="54"/>
      <c r="FS425" s="54"/>
      <c r="FT425" s="54"/>
      <c r="FU425" s="54"/>
      <c r="FV425" s="54"/>
      <c r="FW425" s="54"/>
      <c r="FX425" s="54"/>
      <c r="FY425" s="54"/>
      <c r="FZ425" s="54"/>
      <c r="GA425" s="54"/>
      <c r="GB425" s="54"/>
      <c r="GC425" s="54"/>
      <c r="GD425" s="54"/>
      <c r="GE425" s="54"/>
      <c r="GF425" s="54"/>
      <c r="GG425" s="54"/>
      <c r="GH425" s="54"/>
    </row>
    <row r="426" spans="1:190">
      <c r="A426" s="180"/>
      <c r="B426" s="180"/>
      <c r="C426" s="55"/>
      <c r="D426" s="56"/>
      <c r="E426" s="50"/>
      <c r="F426" s="50"/>
      <c r="G426" s="50"/>
      <c r="H426" s="50"/>
      <c r="I426" s="50"/>
      <c r="J426" s="50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F426" s="54"/>
      <c r="BG426" s="54"/>
      <c r="BH426" s="54"/>
      <c r="BI426" s="54"/>
      <c r="BJ426" s="54"/>
      <c r="BK426" s="54"/>
      <c r="BL426" s="54"/>
      <c r="BM426" s="54"/>
      <c r="BN426" s="54"/>
      <c r="BO426" s="54"/>
      <c r="BP426" s="54"/>
      <c r="BQ426" s="54"/>
      <c r="BR426" s="54"/>
      <c r="BS426" s="54"/>
      <c r="BT426" s="54"/>
      <c r="BU426" s="54"/>
      <c r="BV426" s="54"/>
      <c r="BW426" s="54"/>
      <c r="BX426" s="54"/>
      <c r="BY426" s="54"/>
      <c r="BZ426" s="54"/>
      <c r="CA426" s="54"/>
      <c r="CB426" s="54"/>
      <c r="CC426" s="54"/>
      <c r="CD426" s="54"/>
      <c r="CE426" s="54"/>
      <c r="CF426" s="54"/>
      <c r="CG426" s="54"/>
      <c r="CH426" s="54"/>
      <c r="CI426" s="54"/>
      <c r="CJ426" s="54"/>
      <c r="CK426" s="54"/>
      <c r="CL426" s="54"/>
      <c r="CM426" s="54"/>
      <c r="CN426" s="54"/>
      <c r="CO426" s="54"/>
      <c r="CP426" s="54"/>
      <c r="CQ426" s="54"/>
      <c r="CR426" s="54"/>
      <c r="CS426" s="54"/>
      <c r="CT426" s="54"/>
      <c r="CU426" s="54"/>
      <c r="CV426" s="54"/>
      <c r="CW426" s="54"/>
      <c r="CX426" s="54"/>
      <c r="CY426" s="54"/>
      <c r="CZ426" s="54"/>
      <c r="DA426" s="54"/>
      <c r="DB426" s="54"/>
      <c r="DC426" s="54"/>
      <c r="DD426" s="54"/>
      <c r="DE426" s="54"/>
      <c r="DF426" s="54"/>
      <c r="DG426" s="54"/>
      <c r="DH426" s="54"/>
      <c r="DI426" s="54"/>
      <c r="DJ426" s="54"/>
      <c r="DK426" s="54"/>
      <c r="DL426" s="54"/>
      <c r="DM426" s="54"/>
      <c r="DN426" s="54"/>
      <c r="DO426" s="54"/>
      <c r="DP426" s="54"/>
      <c r="DQ426" s="54"/>
      <c r="DR426" s="54"/>
      <c r="DS426" s="54"/>
      <c r="DT426" s="54"/>
      <c r="DU426" s="54"/>
      <c r="DV426" s="54"/>
      <c r="DW426" s="54"/>
      <c r="DX426" s="54"/>
      <c r="DY426" s="54"/>
      <c r="DZ426" s="54"/>
      <c r="EA426" s="54"/>
      <c r="EB426" s="54"/>
      <c r="EC426" s="54"/>
      <c r="ED426" s="54"/>
      <c r="EE426" s="54"/>
      <c r="EF426" s="54"/>
      <c r="EG426" s="54"/>
      <c r="EH426" s="54"/>
      <c r="EI426" s="54"/>
      <c r="EJ426" s="54"/>
      <c r="EK426" s="54"/>
      <c r="EL426" s="54"/>
      <c r="EM426" s="54"/>
      <c r="EN426" s="54"/>
      <c r="EO426" s="54"/>
      <c r="EP426" s="54"/>
      <c r="EQ426" s="54"/>
      <c r="ER426" s="54"/>
      <c r="ES426" s="54"/>
      <c r="ET426" s="54"/>
      <c r="EU426" s="54"/>
      <c r="EV426" s="54"/>
      <c r="EW426" s="54"/>
      <c r="EX426" s="54"/>
      <c r="EY426" s="54"/>
      <c r="EZ426" s="54"/>
      <c r="FA426" s="54"/>
      <c r="FB426" s="54"/>
      <c r="FC426" s="54"/>
      <c r="FD426" s="54"/>
      <c r="FE426" s="54"/>
      <c r="FF426" s="54"/>
      <c r="FG426" s="54"/>
      <c r="FH426" s="54"/>
      <c r="FI426" s="54"/>
      <c r="FJ426" s="54"/>
      <c r="FK426" s="54"/>
      <c r="FL426" s="54"/>
      <c r="FM426" s="54"/>
      <c r="FN426" s="54"/>
      <c r="FO426" s="54"/>
      <c r="FP426" s="54"/>
      <c r="FQ426" s="54"/>
      <c r="FR426" s="54"/>
      <c r="FS426" s="54"/>
      <c r="FT426" s="54"/>
      <c r="FU426" s="54"/>
      <c r="FV426" s="54"/>
      <c r="FW426" s="54"/>
      <c r="FX426" s="54"/>
      <c r="FY426" s="54"/>
      <c r="FZ426" s="54"/>
      <c r="GA426" s="54"/>
      <c r="GB426" s="54"/>
      <c r="GC426" s="54"/>
      <c r="GD426" s="54"/>
      <c r="GE426" s="54"/>
      <c r="GF426" s="54"/>
      <c r="GG426" s="54"/>
      <c r="GH426" s="54"/>
    </row>
    <row r="427" spans="1:190">
      <c r="A427" s="180"/>
      <c r="B427" s="180"/>
      <c r="C427" s="55"/>
      <c r="D427" s="56"/>
      <c r="E427" s="50"/>
      <c r="F427" s="50"/>
      <c r="G427" s="50"/>
      <c r="H427" s="50"/>
      <c r="I427" s="50"/>
      <c r="J427" s="50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F427" s="54"/>
      <c r="BG427" s="54"/>
      <c r="BH427" s="54"/>
      <c r="BI427" s="54"/>
      <c r="BJ427" s="54"/>
      <c r="BK427" s="54"/>
      <c r="BL427" s="54"/>
      <c r="BM427" s="54"/>
      <c r="BN427" s="54"/>
      <c r="BO427" s="54"/>
      <c r="BP427" s="54"/>
      <c r="BQ427" s="54"/>
      <c r="BR427" s="54"/>
      <c r="BS427" s="54"/>
      <c r="BT427" s="54"/>
      <c r="BU427" s="54"/>
      <c r="BV427" s="54"/>
      <c r="BW427" s="54"/>
      <c r="BX427" s="54"/>
      <c r="BY427" s="54"/>
      <c r="BZ427" s="54"/>
      <c r="CA427" s="54"/>
      <c r="CB427" s="54"/>
      <c r="CC427" s="54"/>
      <c r="CD427" s="54"/>
      <c r="CE427" s="54"/>
      <c r="CF427" s="54"/>
      <c r="CG427" s="54"/>
      <c r="CH427" s="54"/>
      <c r="CI427" s="54"/>
      <c r="CJ427" s="54"/>
      <c r="CK427" s="54"/>
      <c r="CL427" s="54"/>
      <c r="CM427" s="54"/>
      <c r="CN427" s="54"/>
      <c r="CO427" s="54"/>
      <c r="CP427" s="54"/>
      <c r="CQ427" s="54"/>
      <c r="CR427" s="54"/>
      <c r="CS427" s="54"/>
      <c r="CT427" s="54"/>
      <c r="CU427" s="54"/>
      <c r="CV427" s="54"/>
      <c r="CW427" s="54"/>
      <c r="CX427" s="54"/>
      <c r="CY427" s="54"/>
      <c r="CZ427" s="54"/>
      <c r="DA427" s="54"/>
      <c r="DB427" s="54"/>
      <c r="DC427" s="54"/>
      <c r="DD427" s="54"/>
      <c r="DE427" s="54"/>
      <c r="DF427" s="54"/>
      <c r="DG427" s="54"/>
      <c r="DH427" s="54"/>
      <c r="DI427" s="54"/>
      <c r="DJ427" s="54"/>
      <c r="DK427" s="54"/>
      <c r="DL427" s="54"/>
      <c r="DM427" s="54"/>
      <c r="DN427" s="54"/>
      <c r="DO427" s="54"/>
      <c r="DP427" s="54"/>
      <c r="DQ427" s="54"/>
      <c r="DR427" s="54"/>
      <c r="DS427" s="54"/>
      <c r="DT427" s="54"/>
      <c r="DU427" s="54"/>
      <c r="DV427" s="54"/>
      <c r="DW427" s="54"/>
      <c r="DX427" s="54"/>
      <c r="DY427" s="54"/>
      <c r="DZ427" s="54"/>
      <c r="EA427" s="54"/>
      <c r="EB427" s="54"/>
      <c r="EC427" s="54"/>
      <c r="ED427" s="54"/>
      <c r="EE427" s="54"/>
      <c r="EF427" s="54"/>
      <c r="EG427" s="54"/>
      <c r="EH427" s="54"/>
      <c r="EI427" s="54"/>
      <c r="EJ427" s="54"/>
      <c r="EK427" s="54"/>
      <c r="EL427" s="54"/>
      <c r="EM427" s="54"/>
      <c r="EN427" s="54"/>
      <c r="EO427" s="54"/>
      <c r="EP427" s="54"/>
      <c r="EQ427" s="54"/>
      <c r="ER427" s="54"/>
      <c r="ES427" s="54"/>
      <c r="ET427" s="54"/>
      <c r="EU427" s="54"/>
      <c r="EV427" s="54"/>
      <c r="EW427" s="54"/>
      <c r="EX427" s="54"/>
      <c r="EY427" s="54"/>
      <c r="EZ427" s="54"/>
      <c r="FA427" s="54"/>
      <c r="FB427" s="54"/>
      <c r="FC427" s="54"/>
      <c r="FD427" s="54"/>
      <c r="FE427" s="54"/>
      <c r="FF427" s="54"/>
      <c r="FG427" s="54"/>
      <c r="FH427" s="54"/>
      <c r="FI427" s="54"/>
      <c r="FJ427" s="54"/>
      <c r="FK427" s="54"/>
      <c r="FL427" s="54"/>
      <c r="FM427" s="54"/>
      <c r="FN427" s="54"/>
      <c r="FO427" s="54"/>
      <c r="FP427" s="54"/>
      <c r="FQ427" s="54"/>
      <c r="FR427" s="54"/>
      <c r="FS427" s="54"/>
      <c r="FT427" s="54"/>
      <c r="FU427" s="54"/>
      <c r="FV427" s="54"/>
      <c r="FW427" s="54"/>
      <c r="FX427" s="54"/>
      <c r="FY427" s="54"/>
      <c r="FZ427" s="54"/>
      <c r="GA427" s="54"/>
      <c r="GB427" s="54"/>
      <c r="GC427" s="54"/>
      <c r="GD427" s="54"/>
      <c r="GE427" s="54"/>
      <c r="GF427" s="54"/>
      <c r="GG427" s="54"/>
      <c r="GH427" s="54"/>
    </row>
    <row r="428" spans="1:190">
      <c r="A428" s="180"/>
      <c r="B428" s="180"/>
      <c r="C428" s="55"/>
      <c r="D428" s="56"/>
      <c r="E428" s="50"/>
      <c r="F428" s="50"/>
      <c r="G428" s="50"/>
      <c r="H428" s="50"/>
      <c r="I428" s="50"/>
      <c r="J428" s="50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F428" s="54"/>
      <c r="BG428" s="54"/>
      <c r="BH428" s="54"/>
      <c r="BI428" s="54"/>
      <c r="BJ428" s="54"/>
      <c r="BK428" s="54"/>
      <c r="BL428" s="54"/>
      <c r="BM428" s="54"/>
      <c r="BN428" s="54"/>
      <c r="BO428" s="54"/>
      <c r="BP428" s="54"/>
      <c r="BQ428" s="54"/>
      <c r="BR428" s="54"/>
      <c r="BS428" s="54"/>
      <c r="BT428" s="54"/>
      <c r="BU428" s="54"/>
      <c r="BV428" s="54"/>
      <c r="BW428" s="54"/>
      <c r="BX428" s="54"/>
      <c r="BY428" s="54"/>
      <c r="BZ428" s="54"/>
      <c r="CA428" s="54"/>
      <c r="CB428" s="54"/>
      <c r="CC428" s="54"/>
      <c r="CD428" s="54"/>
      <c r="CE428" s="54"/>
      <c r="CF428" s="54"/>
      <c r="CG428" s="54"/>
      <c r="CH428" s="54"/>
      <c r="CI428" s="54"/>
      <c r="CJ428" s="54"/>
      <c r="CK428" s="54"/>
      <c r="CL428" s="54"/>
      <c r="CM428" s="54"/>
      <c r="CN428" s="54"/>
      <c r="CO428" s="54"/>
      <c r="CP428" s="54"/>
      <c r="CQ428" s="54"/>
      <c r="CR428" s="54"/>
      <c r="CS428" s="54"/>
      <c r="CT428" s="54"/>
      <c r="CU428" s="54"/>
      <c r="CV428" s="54"/>
      <c r="CW428" s="54"/>
      <c r="CX428" s="54"/>
      <c r="CY428" s="54"/>
      <c r="CZ428" s="54"/>
      <c r="DA428" s="54"/>
      <c r="DB428" s="54"/>
      <c r="DC428" s="54"/>
      <c r="DD428" s="54"/>
      <c r="DE428" s="54"/>
      <c r="DF428" s="54"/>
      <c r="DG428" s="54"/>
      <c r="DH428" s="54"/>
      <c r="DI428" s="54"/>
      <c r="DJ428" s="54"/>
      <c r="DK428" s="54"/>
      <c r="DL428" s="54"/>
      <c r="DM428" s="54"/>
      <c r="DN428" s="54"/>
      <c r="DO428" s="54"/>
      <c r="DP428" s="54"/>
      <c r="DQ428" s="54"/>
      <c r="DR428" s="54"/>
      <c r="DS428" s="54"/>
      <c r="DT428" s="54"/>
      <c r="DU428" s="54"/>
      <c r="DV428" s="54"/>
      <c r="DW428" s="54"/>
      <c r="DX428" s="54"/>
      <c r="DY428" s="54"/>
      <c r="DZ428" s="54"/>
      <c r="EA428" s="54"/>
      <c r="EB428" s="54"/>
      <c r="EC428" s="54"/>
      <c r="ED428" s="54"/>
      <c r="EE428" s="54"/>
      <c r="EF428" s="54"/>
      <c r="EG428" s="54"/>
      <c r="EH428" s="54"/>
      <c r="EI428" s="54"/>
      <c r="EJ428" s="54"/>
      <c r="EK428" s="54"/>
      <c r="EL428" s="54"/>
      <c r="EM428" s="54"/>
      <c r="EN428" s="54"/>
      <c r="EO428" s="54"/>
      <c r="EP428" s="54"/>
      <c r="EQ428" s="54"/>
      <c r="ER428" s="54"/>
      <c r="ES428" s="54"/>
      <c r="ET428" s="54"/>
      <c r="EU428" s="54"/>
      <c r="EV428" s="54"/>
      <c r="EW428" s="54"/>
      <c r="EX428" s="54"/>
      <c r="EY428" s="54"/>
      <c r="EZ428" s="54"/>
      <c r="FA428" s="54"/>
      <c r="FB428" s="54"/>
      <c r="FC428" s="54"/>
      <c r="FD428" s="54"/>
      <c r="FE428" s="54"/>
      <c r="FF428" s="54"/>
      <c r="FG428" s="54"/>
      <c r="FH428" s="54"/>
      <c r="FI428" s="54"/>
      <c r="FJ428" s="54"/>
      <c r="FK428" s="54"/>
      <c r="FL428" s="54"/>
      <c r="FM428" s="54"/>
      <c r="FN428" s="54"/>
      <c r="FO428" s="54"/>
      <c r="FP428" s="54"/>
      <c r="FQ428" s="54"/>
      <c r="FR428" s="54"/>
      <c r="FS428" s="54"/>
      <c r="FT428" s="54"/>
      <c r="FU428" s="54"/>
      <c r="FV428" s="54"/>
      <c r="FW428" s="54"/>
      <c r="FX428" s="54"/>
      <c r="FY428" s="54"/>
      <c r="FZ428" s="54"/>
      <c r="GA428" s="54"/>
      <c r="GB428" s="54"/>
      <c r="GC428" s="54"/>
      <c r="GD428" s="54"/>
      <c r="GE428" s="54"/>
      <c r="GF428" s="54"/>
      <c r="GG428" s="54"/>
      <c r="GH428" s="54"/>
    </row>
    <row r="429" spans="1:190">
      <c r="A429" s="180"/>
      <c r="B429" s="180"/>
      <c r="C429" s="55"/>
      <c r="D429" s="56"/>
      <c r="E429" s="50"/>
      <c r="F429" s="50"/>
      <c r="G429" s="50"/>
      <c r="H429" s="50"/>
      <c r="I429" s="50"/>
      <c r="J429" s="50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  <c r="BM429" s="54"/>
      <c r="BN429" s="54"/>
      <c r="BO429" s="54"/>
      <c r="BP429" s="54"/>
      <c r="BQ429" s="54"/>
      <c r="BR429" s="54"/>
      <c r="BS429" s="54"/>
      <c r="BT429" s="54"/>
      <c r="BU429" s="54"/>
      <c r="BV429" s="54"/>
      <c r="BW429" s="54"/>
      <c r="BX429" s="54"/>
      <c r="BY429" s="54"/>
      <c r="BZ429" s="54"/>
      <c r="CA429" s="54"/>
      <c r="CB429" s="54"/>
      <c r="CC429" s="54"/>
      <c r="CD429" s="54"/>
      <c r="CE429" s="54"/>
      <c r="CF429" s="54"/>
      <c r="CG429" s="54"/>
      <c r="CH429" s="54"/>
      <c r="CI429" s="54"/>
      <c r="CJ429" s="54"/>
      <c r="CK429" s="54"/>
      <c r="CL429" s="54"/>
      <c r="CM429" s="54"/>
      <c r="CN429" s="54"/>
      <c r="CO429" s="54"/>
      <c r="CP429" s="54"/>
      <c r="CQ429" s="54"/>
      <c r="CR429" s="54"/>
      <c r="CS429" s="54"/>
      <c r="CT429" s="54"/>
      <c r="CU429" s="54"/>
      <c r="CV429" s="54"/>
      <c r="CW429" s="54"/>
      <c r="CX429" s="54"/>
      <c r="CY429" s="54"/>
      <c r="CZ429" s="54"/>
      <c r="DA429" s="54"/>
      <c r="DB429" s="54"/>
      <c r="DC429" s="54"/>
      <c r="DD429" s="54"/>
      <c r="DE429" s="54"/>
      <c r="DF429" s="54"/>
      <c r="DG429" s="54"/>
      <c r="DH429" s="54"/>
      <c r="DI429" s="54"/>
      <c r="DJ429" s="54"/>
      <c r="DK429" s="54"/>
      <c r="DL429" s="54"/>
      <c r="DM429" s="54"/>
      <c r="DN429" s="54"/>
      <c r="DO429" s="54"/>
      <c r="DP429" s="54"/>
      <c r="DQ429" s="54"/>
      <c r="DR429" s="54"/>
      <c r="DS429" s="54"/>
      <c r="DT429" s="54"/>
      <c r="DU429" s="54"/>
      <c r="DV429" s="54"/>
      <c r="DW429" s="54"/>
      <c r="DX429" s="54"/>
      <c r="DY429" s="54"/>
      <c r="DZ429" s="54"/>
      <c r="EA429" s="54"/>
      <c r="EB429" s="54"/>
      <c r="EC429" s="54"/>
      <c r="ED429" s="54"/>
      <c r="EE429" s="54"/>
      <c r="EF429" s="54"/>
      <c r="EG429" s="54"/>
      <c r="EH429" s="54"/>
      <c r="EI429" s="54"/>
      <c r="EJ429" s="54"/>
      <c r="EK429" s="54"/>
      <c r="EL429" s="54"/>
      <c r="EM429" s="54"/>
      <c r="EN429" s="54"/>
      <c r="EO429" s="54"/>
      <c r="EP429" s="54"/>
      <c r="EQ429" s="54"/>
      <c r="ER429" s="54"/>
      <c r="ES429" s="54"/>
      <c r="ET429" s="54"/>
      <c r="EU429" s="54"/>
      <c r="EV429" s="54"/>
      <c r="EW429" s="54"/>
      <c r="EX429" s="54"/>
      <c r="EY429" s="54"/>
      <c r="EZ429" s="54"/>
      <c r="FA429" s="54"/>
      <c r="FB429" s="54"/>
      <c r="FC429" s="54"/>
      <c r="FD429" s="54"/>
      <c r="FE429" s="54"/>
      <c r="FF429" s="54"/>
      <c r="FG429" s="54"/>
      <c r="FH429" s="54"/>
      <c r="FI429" s="54"/>
      <c r="FJ429" s="54"/>
      <c r="FK429" s="54"/>
      <c r="FL429" s="54"/>
      <c r="FM429" s="54"/>
      <c r="FN429" s="54"/>
      <c r="FO429" s="54"/>
      <c r="FP429" s="54"/>
      <c r="FQ429" s="54"/>
      <c r="FR429" s="54"/>
      <c r="FS429" s="54"/>
      <c r="FT429" s="54"/>
      <c r="FU429" s="54"/>
      <c r="FV429" s="54"/>
      <c r="FW429" s="54"/>
      <c r="FX429" s="54"/>
      <c r="FY429" s="54"/>
      <c r="FZ429" s="54"/>
      <c r="GA429" s="54"/>
      <c r="GB429" s="54"/>
      <c r="GC429" s="54"/>
      <c r="GD429" s="54"/>
      <c r="GE429" s="54"/>
      <c r="GF429" s="54"/>
      <c r="GG429" s="54"/>
      <c r="GH429" s="54"/>
    </row>
    <row r="430" spans="1:190">
      <c r="A430" s="180"/>
      <c r="B430" s="180"/>
      <c r="C430" s="55"/>
      <c r="D430" s="56"/>
      <c r="E430" s="50"/>
      <c r="F430" s="50"/>
      <c r="G430" s="50"/>
      <c r="H430" s="50"/>
      <c r="I430" s="50"/>
      <c r="J430" s="50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  <c r="BM430" s="54"/>
      <c r="BN430" s="54"/>
      <c r="BO430" s="54"/>
      <c r="BP430" s="54"/>
      <c r="BQ430" s="54"/>
      <c r="BR430" s="54"/>
      <c r="BS430" s="54"/>
      <c r="BT430" s="54"/>
      <c r="BU430" s="54"/>
      <c r="BV430" s="54"/>
      <c r="BW430" s="54"/>
      <c r="BX430" s="54"/>
      <c r="BY430" s="54"/>
      <c r="BZ430" s="54"/>
      <c r="CA430" s="54"/>
      <c r="CB430" s="54"/>
      <c r="CC430" s="54"/>
      <c r="CD430" s="54"/>
      <c r="CE430" s="54"/>
      <c r="CF430" s="54"/>
      <c r="CG430" s="54"/>
      <c r="CH430" s="54"/>
      <c r="CI430" s="54"/>
      <c r="CJ430" s="54"/>
      <c r="CK430" s="54"/>
      <c r="CL430" s="54"/>
      <c r="CM430" s="54"/>
      <c r="CN430" s="54"/>
      <c r="CO430" s="54"/>
      <c r="CP430" s="54"/>
      <c r="CQ430" s="54"/>
      <c r="CR430" s="54"/>
      <c r="CS430" s="54"/>
      <c r="CT430" s="54"/>
      <c r="CU430" s="54"/>
      <c r="CV430" s="54"/>
      <c r="CW430" s="54"/>
      <c r="CX430" s="54"/>
      <c r="CY430" s="54"/>
      <c r="CZ430" s="54"/>
      <c r="DA430" s="54"/>
      <c r="DB430" s="54"/>
      <c r="DC430" s="54"/>
      <c r="DD430" s="54"/>
      <c r="DE430" s="54"/>
      <c r="DF430" s="54"/>
      <c r="DG430" s="54"/>
      <c r="DH430" s="54"/>
      <c r="DI430" s="54"/>
      <c r="DJ430" s="54"/>
      <c r="DK430" s="54"/>
      <c r="DL430" s="54"/>
      <c r="DM430" s="54"/>
      <c r="DN430" s="54"/>
      <c r="DO430" s="54"/>
      <c r="DP430" s="54"/>
      <c r="DQ430" s="54"/>
      <c r="DR430" s="54"/>
      <c r="DS430" s="54"/>
      <c r="DT430" s="54"/>
      <c r="DU430" s="54"/>
      <c r="DV430" s="54"/>
      <c r="DW430" s="54"/>
      <c r="DX430" s="54"/>
      <c r="DY430" s="54"/>
      <c r="DZ430" s="54"/>
      <c r="EA430" s="54"/>
      <c r="EB430" s="54"/>
      <c r="EC430" s="54"/>
      <c r="ED430" s="54"/>
      <c r="EE430" s="54"/>
      <c r="EF430" s="54"/>
      <c r="EG430" s="54"/>
      <c r="EH430" s="54"/>
      <c r="EI430" s="54"/>
      <c r="EJ430" s="54"/>
      <c r="EK430" s="54"/>
      <c r="EL430" s="54"/>
      <c r="EM430" s="54"/>
      <c r="EN430" s="54"/>
      <c r="EO430" s="54"/>
      <c r="EP430" s="54"/>
      <c r="EQ430" s="54"/>
      <c r="ER430" s="54"/>
      <c r="ES430" s="54"/>
      <c r="ET430" s="54"/>
      <c r="EU430" s="54"/>
      <c r="EV430" s="54"/>
      <c r="EW430" s="54"/>
      <c r="EX430" s="54"/>
      <c r="EY430" s="54"/>
      <c r="EZ430" s="54"/>
      <c r="FA430" s="54"/>
      <c r="FB430" s="54"/>
      <c r="FC430" s="54"/>
      <c r="FD430" s="54"/>
      <c r="FE430" s="54"/>
      <c r="FF430" s="54"/>
      <c r="FG430" s="54"/>
      <c r="FH430" s="54"/>
      <c r="FI430" s="54"/>
      <c r="FJ430" s="54"/>
      <c r="FK430" s="54"/>
      <c r="FL430" s="54"/>
      <c r="FM430" s="54"/>
      <c r="FN430" s="54"/>
      <c r="FO430" s="54"/>
      <c r="FP430" s="54"/>
      <c r="FQ430" s="54"/>
      <c r="FR430" s="54"/>
      <c r="FS430" s="54"/>
      <c r="FT430" s="54"/>
      <c r="FU430" s="54"/>
      <c r="FV430" s="54"/>
      <c r="FW430" s="54"/>
      <c r="FX430" s="54"/>
      <c r="FY430" s="54"/>
      <c r="FZ430" s="54"/>
      <c r="GA430" s="54"/>
      <c r="GB430" s="54"/>
      <c r="GC430" s="54"/>
      <c r="GD430" s="54"/>
      <c r="GE430" s="54"/>
      <c r="GF430" s="54"/>
      <c r="GG430" s="54"/>
      <c r="GH430" s="54"/>
    </row>
    <row r="431" spans="1:190">
      <c r="A431" s="180"/>
      <c r="B431" s="180"/>
      <c r="C431" s="55"/>
      <c r="D431" s="56"/>
      <c r="E431" s="50"/>
      <c r="F431" s="50"/>
      <c r="G431" s="50"/>
      <c r="H431" s="50"/>
      <c r="I431" s="50"/>
      <c r="J431" s="50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  <c r="BM431" s="54"/>
      <c r="BN431" s="54"/>
      <c r="BO431" s="54"/>
      <c r="BP431" s="54"/>
      <c r="BQ431" s="54"/>
      <c r="BR431" s="54"/>
      <c r="BS431" s="54"/>
      <c r="BT431" s="54"/>
      <c r="BU431" s="54"/>
      <c r="BV431" s="54"/>
      <c r="BW431" s="54"/>
      <c r="BX431" s="54"/>
      <c r="BY431" s="54"/>
      <c r="BZ431" s="54"/>
      <c r="CA431" s="54"/>
      <c r="CB431" s="54"/>
      <c r="CC431" s="54"/>
      <c r="CD431" s="54"/>
      <c r="CE431" s="54"/>
      <c r="CF431" s="54"/>
      <c r="CG431" s="54"/>
      <c r="CH431" s="54"/>
      <c r="CI431" s="54"/>
      <c r="CJ431" s="54"/>
      <c r="CK431" s="54"/>
      <c r="CL431" s="54"/>
      <c r="CM431" s="54"/>
      <c r="CN431" s="54"/>
      <c r="CO431" s="54"/>
      <c r="CP431" s="54"/>
      <c r="CQ431" s="54"/>
      <c r="CR431" s="54"/>
      <c r="CS431" s="54"/>
      <c r="CT431" s="54"/>
      <c r="CU431" s="54"/>
      <c r="CV431" s="54"/>
      <c r="CW431" s="54"/>
      <c r="CX431" s="54"/>
      <c r="CY431" s="54"/>
      <c r="CZ431" s="54"/>
      <c r="DA431" s="54"/>
      <c r="DB431" s="54"/>
      <c r="DC431" s="54"/>
      <c r="DD431" s="54"/>
      <c r="DE431" s="54"/>
      <c r="DF431" s="54"/>
      <c r="DG431" s="54"/>
      <c r="DH431" s="54"/>
      <c r="DI431" s="54"/>
      <c r="DJ431" s="54"/>
      <c r="DK431" s="54"/>
      <c r="DL431" s="54"/>
      <c r="DM431" s="54"/>
      <c r="DN431" s="54"/>
      <c r="DO431" s="54"/>
      <c r="DP431" s="54"/>
      <c r="DQ431" s="54"/>
      <c r="DR431" s="54"/>
      <c r="DS431" s="54"/>
      <c r="DT431" s="54"/>
      <c r="DU431" s="54"/>
      <c r="DV431" s="54"/>
      <c r="DW431" s="54"/>
      <c r="DX431" s="54"/>
      <c r="DY431" s="54"/>
      <c r="DZ431" s="54"/>
      <c r="EA431" s="54"/>
      <c r="EB431" s="54"/>
      <c r="EC431" s="54"/>
      <c r="ED431" s="54"/>
      <c r="EE431" s="54"/>
      <c r="EF431" s="54"/>
      <c r="EG431" s="54"/>
      <c r="EH431" s="54"/>
      <c r="EI431" s="54"/>
      <c r="EJ431" s="54"/>
      <c r="EK431" s="54"/>
      <c r="EL431" s="54"/>
      <c r="EM431" s="54"/>
      <c r="EN431" s="54"/>
      <c r="EO431" s="54"/>
      <c r="EP431" s="54"/>
      <c r="EQ431" s="54"/>
      <c r="ER431" s="54"/>
      <c r="ES431" s="54"/>
      <c r="ET431" s="54"/>
      <c r="EU431" s="54"/>
      <c r="EV431" s="54"/>
      <c r="EW431" s="54"/>
      <c r="EX431" s="54"/>
      <c r="EY431" s="54"/>
      <c r="EZ431" s="54"/>
      <c r="FA431" s="54"/>
      <c r="FB431" s="54"/>
      <c r="FC431" s="54"/>
      <c r="FD431" s="54"/>
      <c r="FE431" s="54"/>
      <c r="FF431" s="54"/>
      <c r="FG431" s="54"/>
      <c r="FH431" s="54"/>
      <c r="FI431" s="54"/>
      <c r="FJ431" s="54"/>
      <c r="FK431" s="54"/>
      <c r="FL431" s="54"/>
      <c r="FM431" s="54"/>
      <c r="FN431" s="54"/>
      <c r="FO431" s="54"/>
      <c r="FP431" s="54"/>
      <c r="FQ431" s="54"/>
      <c r="FR431" s="54"/>
      <c r="FS431" s="54"/>
      <c r="FT431" s="54"/>
      <c r="FU431" s="54"/>
      <c r="FV431" s="54"/>
      <c r="FW431" s="54"/>
      <c r="FX431" s="54"/>
      <c r="FY431" s="54"/>
      <c r="FZ431" s="54"/>
      <c r="GA431" s="54"/>
      <c r="GB431" s="54"/>
      <c r="GC431" s="54"/>
      <c r="GD431" s="54"/>
      <c r="GE431" s="54"/>
      <c r="GF431" s="54"/>
      <c r="GG431" s="54"/>
      <c r="GH431" s="54"/>
    </row>
    <row r="432" spans="1:190">
      <c r="A432" s="180"/>
      <c r="B432" s="180"/>
      <c r="C432" s="55"/>
      <c r="D432" s="56"/>
      <c r="E432" s="50"/>
      <c r="F432" s="50"/>
      <c r="G432" s="50"/>
      <c r="H432" s="50"/>
      <c r="I432" s="50"/>
      <c r="J432" s="50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  <c r="BM432" s="54"/>
      <c r="BN432" s="54"/>
      <c r="BO432" s="54"/>
      <c r="BP432" s="54"/>
      <c r="BQ432" s="54"/>
      <c r="BR432" s="54"/>
      <c r="BS432" s="54"/>
      <c r="BT432" s="54"/>
      <c r="BU432" s="54"/>
      <c r="BV432" s="54"/>
      <c r="BW432" s="54"/>
      <c r="BX432" s="54"/>
      <c r="BY432" s="54"/>
      <c r="BZ432" s="54"/>
      <c r="CA432" s="54"/>
      <c r="CB432" s="54"/>
      <c r="CC432" s="54"/>
      <c r="CD432" s="54"/>
      <c r="CE432" s="54"/>
      <c r="CF432" s="54"/>
      <c r="CG432" s="54"/>
      <c r="CH432" s="54"/>
      <c r="CI432" s="54"/>
      <c r="CJ432" s="54"/>
      <c r="CK432" s="54"/>
      <c r="CL432" s="54"/>
      <c r="CM432" s="54"/>
      <c r="CN432" s="54"/>
      <c r="CO432" s="54"/>
      <c r="CP432" s="54"/>
      <c r="CQ432" s="54"/>
      <c r="CR432" s="54"/>
      <c r="CS432" s="54"/>
      <c r="CT432" s="54"/>
      <c r="CU432" s="54"/>
      <c r="CV432" s="54"/>
      <c r="CW432" s="54"/>
      <c r="CX432" s="54"/>
      <c r="CY432" s="54"/>
      <c r="CZ432" s="54"/>
      <c r="DA432" s="54"/>
      <c r="DB432" s="54"/>
      <c r="DC432" s="54"/>
      <c r="DD432" s="54"/>
      <c r="DE432" s="54"/>
      <c r="DF432" s="54"/>
      <c r="DG432" s="54"/>
      <c r="DH432" s="54"/>
      <c r="DI432" s="54"/>
      <c r="DJ432" s="54"/>
      <c r="DK432" s="54"/>
      <c r="DL432" s="54"/>
      <c r="DM432" s="54"/>
      <c r="DN432" s="54"/>
      <c r="DO432" s="54"/>
      <c r="DP432" s="54"/>
      <c r="DQ432" s="54"/>
      <c r="DR432" s="54"/>
      <c r="DS432" s="54"/>
      <c r="DT432" s="54"/>
      <c r="DU432" s="54"/>
      <c r="DV432" s="54"/>
      <c r="DW432" s="54"/>
      <c r="DX432" s="54"/>
      <c r="DY432" s="54"/>
      <c r="DZ432" s="54"/>
      <c r="EA432" s="54"/>
      <c r="EB432" s="54"/>
      <c r="EC432" s="54"/>
      <c r="ED432" s="54"/>
      <c r="EE432" s="54"/>
      <c r="EF432" s="54"/>
      <c r="EG432" s="54"/>
      <c r="EH432" s="54"/>
      <c r="EI432" s="54"/>
      <c r="EJ432" s="54"/>
      <c r="EK432" s="54"/>
      <c r="EL432" s="54"/>
      <c r="EM432" s="54"/>
      <c r="EN432" s="54"/>
      <c r="EO432" s="54"/>
      <c r="EP432" s="54"/>
      <c r="EQ432" s="54"/>
      <c r="ER432" s="54"/>
      <c r="ES432" s="54"/>
      <c r="ET432" s="54"/>
      <c r="EU432" s="54"/>
      <c r="EV432" s="54"/>
      <c r="EW432" s="54"/>
      <c r="EX432" s="54"/>
      <c r="EY432" s="54"/>
      <c r="EZ432" s="54"/>
      <c r="FA432" s="54"/>
      <c r="FB432" s="54"/>
      <c r="FC432" s="54"/>
      <c r="FD432" s="54"/>
      <c r="FE432" s="54"/>
      <c r="FF432" s="54"/>
      <c r="FG432" s="54"/>
      <c r="FH432" s="54"/>
      <c r="FI432" s="54"/>
      <c r="FJ432" s="54"/>
      <c r="FK432" s="54"/>
      <c r="FL432" s="54"/>
      <c r="FM432" s="54"/>
      <c r="FN432" s="54"/>
      <c r="FO432" s="54"/>
      <c r="FP432" s="54"/>
      <c r="FQ432" s="54"/>
      <c r="FR432" s="54"/>
      <c r="FS432" s="54"/>
      <c r="FT432" s="54"/>
      <c r="FU432" s="54"/>
      <c r="FV432" s="54"/>
      <c r="FW432" s="54"/>
      <c r="FX432" s="54"/>
      <c r="FY432" s="54"/>
      <c r="FZ432" s="54"/>
      <c r="GA432" s="54"/>
      <c r="GB432" s="54"/>
      <c r="GC432" s="54"/>
      <c r="GD432" s="54"/>
      <c r="GE432" s="54"/>
      <c r="GF432" s="54"/>
      <c r="GG432" s="54"/>
      <c r="GH432" s="54"/>
    </row>
    <row r="433" spans="1:190">
      <c r="A433" s="180"/>
      <c r="B433" s="180"/>
      <c r="C433" s="55"/>
      <c r="D433" s="56"/>
      <c r="E433" s="50"/>
      <c r="F433" s="50"/>
      <c r="G433" s="50"/>
      <c r="H433" s="50"/>
      <c r="I433" s="50"/>
      <c r="J433" s="50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  <c r="BM433" s="54"/>
      <c r="BN433" s="54"/>
      <c r="BO433" s="54"/>
      <c r="BP433" s="54"/>
      <c r="BQ433" s="54"/>
      <c r="BR433" s="54"/>
      <c r="BS433" s="54"/>
      <c r="BT433" s="54"/>
      <c r="BU433" s="54"/>
      <c r="BV433" s="54"/>
      <c r="BW433" s="54"/>
      <c r="BX433" s="54"/>
      <c r="BY433" s="54"/>
      <c r="BZ433" s="54"/>
      <c r="CA433" s="54"/>
      <c r="CB433" s="54"/>
      <c r="CC433" s="54"/>
      <c r="CD433" s="54"/>
      <c r="CE433" s="54"/>
      <c r="CF433" s="54"/>
      <c r="CG433" s="54"/>
      <c r="CH433" s="54"/>
      <c r="CI433" s="54"/>
      <c r="CJ433" s="54"/>
      <c r="CK433" s="54"/>
      <c r="CL433" s="54"/>
      <c r="CM433" s="54"/>
      <c r="CN433" s="54"/>
      <c r="CO433" s="54"/>
      <c r="CP433" s="54"/>
      <c r="CQ433" s="54"/>
      <c r="CR433" s="54"/>
      <c r="CS433" s="54"/>
      <c r="CT433" s="54"/>
      <c r="CU433" s="54"/>
      <c r="CV433" s="54"/>
      <c r="CW433" s="54"/>
      <c r="CX433" s="54"/>
      <c r="CY433" s="54"/>
      <c r="CZ433" s="54"/>
      <c r="DA433" s="54"/>
      <c r="DB433" s="54"/>
      <c r="DC433" s="54"/>
      <c r="DD433" s="54"/>
      <c r="DE433" s="54"/>
      <c r="DF433" s="54"/>
      <c r="DG433" s="54"/>
      <c r="DH433" s="54"/>
      <c r="DI433" s="54"/>
      <c r="DJ433" s="54"/>
      <c r="DK433" s="54"/>
      <c r="DL433" s="54"/>
      <c r="DM433" s="54"/>
      <c r="DN433" s="54"/>
      <c r="DO433" s="54"/>
      <c r="DP433" s="54"/>
      <c r="DQ433" s="54"/>
      <c r="DR433" s="54"/>
      <c r="DS433" s="54"/>
      <c r="DT433" s="54"/>
      <c r="DU433" s="54"/>
      <c r="DV433" s="54"/>
      <c r="DW433" s="54"/>
      <c r="DX433" s="54"/>
      <c r="DY433" s="54"/>
      <c r="DZ433" s="54"/>
      <c r="EA433" s="54"/>
      <c r="EB433" s="54"/>
      <c r="EC433" s="54"/>
      <c r="ED433" s="54"/>
      <c r="EE433" s="54"/>
      <c r="EF433" s="54"/>
      <c r="EG433" s="54"/>
      <c r="EH433" s="54"/>
      <c r="EI433" s="54"/>
      <c r="EJ433" s="54"/>
      <c r="EK433" s="54"/>
      <c r="EL433" s="54"/>
      <c r="EM433" s="54"/>
      <c r="EN433" s="54"/>
      <c r="EO433" s="54"/>
      <c r="EP433" s="54"/>
      <c r="EQ433" s="54"/>
      <c r="ER433" s="54"/>
      <c r="ES433" s="54"/>
      <c r="ET433" s="54"/>
      <c r="EU433" s="54"/>
      <c r="EV433" s="54"/>
      <c r="EW433" s="54"/>
      <c r="EX433" s="54"/>
      <c r="EY433" s="54"/>
      <c r="EZ433" s="54"/>
      <c r="FA433" s="54"/>
      <c r="FB433" s="54"/>
      <c r="FC433" s="54"/>
      <c r="FD433" s="54"/>
      <c r="FE433" s="54"/>
      <c r="FF433" s="54"/>
      <c r="FG433" s="54"/>
      <c r="FH433" s="54"/>
      <c r="FI433" s="54"/>
      <c r="FJ433" s="54"/>
      <c r="FK433" s="54"/>
      <c r="FL433" s="54"/>
      <c r="FM433" s="54"/>
      <c r="FN433" s="54"/>
      <c r="FO433" s="54"/>
      <c r="FP433" s="54"/>
      <c r="FQ433" s="54"/>
      <c r="FR433" s="54"/>
      <c r="FS433" s="54"/>
      <c r="FT433" s="54"/>
      <c r="FU433" s="54"/>
      <c r="FV433" s="54"/>
      <c r="FW433" s="54"/>
      <c r="FX433" s="54"/>
      <c r="FY433" s="54"/>
      <c r="FZ433" s="54"/>
      <c r="GA433" s="54"/>
      <c r="GB433" s="54"/>
      <c r="GC433" s="54"/>
      <c r="GD433" s="54"/>
      <c r="GE433" s="54"/>
      <c r="GF433" s="54"/>
      <c r="GG433" s="54"/>
      <c r="GH433" s="54"/>
    </row>
    <row r="434" spans="1:190">
      <c r="A434" s="180"/>
      <c r="B434" s="180"/>
      <c r="C434" s="55"/>
      <c r="D434" s="56"/>
      <c r="E434" s="50"/>
      <c r="F434" s="50"/>
      <c r="G434" s="50"/>
      <c r="H434" s="50"/>
      <c r="I434" s="50"/>
      <c r="J434" s="50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  <c r="BM434" s="54"/>
      <c r="BN434" s="54"/>
      <c r="BO434" s="54"/>
      <c r="BP434" s="54"/>
      <c r="BQ434" s="54"/>
      <c r="BR434" s="54"/>
      <c r="BS434" s="54"/>
      <c r="BT434" s="54"/>
      <c r="BU434" s="54"/>
      <c r="BV434" s="54"/>
      <c r="BW434" s="54"/>
      <c r="BX434" s="54"/>
      <c r="BY434" s="54"/>
      <c r="BZ434" s="54"/>
      <c r="CA434" s="54"/>
      <c r="CB434" s="54"/>
      <c r="CC434" s="54"/>
      <c r="CD434" s="54"/>
      <c r="CE434" s="54"/>
      <c r="CF434" s="54"/>
      <c r="CG434" s="54"/>
      <c r="CH434" s="54"/>
      <c r="CI434" s="54"/>
      <c r="CJ434" s="54"/>
      <c r="CK434" s="54"/>
      <c r="CL434" s="54"/>
      <c r="CM434" s="54"/>
      <c r="CN434" s="54"/>
      <c r="CO434" s="54"/>
      <c r="CP434" s="54"/>
      <c r="CQ434" s="54"/>
      <c r="CR434" s="54"/>
      <c r="CS434" s="54"/>
      <c r="CT434" s="54"/>
      <c r="CU434" s="54"/>
      <c r="CV434" s="54"/>
      <c r="CW434" s="54"/>
      <c r="CX434" s="54"/>
      <c r="CY434" s="54"/>
      <c r="CZ434" s="54"/>
      <c r="DA434" s="54"/>
      <c r="DB434" s="54"/>
      <c r="DC434" s="54"/>
      <c r="DD434" s="54"/>
      <c r="DE434" s="54"/>
      <c r="DF434" s="54"/>
      <c r="DG434" s="54"/>
      <c r="DH434" s="54"/>
      <c r="DI434" s="54"/>
      <c r="DJ434" s="54"/>
      <c r="DK434" s="54"/>
      <c r="DL434" s="54"/>
      <c r="DM434" s="54"/>
      <c r="DN434" s="54"/>
      <c r="DO434" s="54"/>
      <c r="DP434" s="54"/>
      <c r="DQ434" s="54"/>
      <c r="DR434" s="54"/>
      <c r="DS434" s="54"/>
      <c r="DT434" s="54"/>
      <c r="DU434" s="54"/>
      <c r="DV434" s="54"/>
      <c r="DW434" s="54"/>
      <c r="DX434" s="54"/>
      <c r="DY434" s="54"/>
      <c r="DZ434" s="54"/>
      <c r="EA434" s="54"/>
      <c r="EB434" s="54"/>
      <c r="EC434" s="54"/>
      <c r="ED434" s="54"/>
      <c r="EE434" s="54"/>
      <c r="EF434" s="54"/>
      <c r="EG434" s="54"/>
      <c r="EH434" s="54"/>
      <c r="EI434" s="54"/>
      <c r="EJ434" s="54"/>
      <c r="EK434" s="54"/>
      <c r="EL434" s="54"/>
      <c r="EM434" s="54"/>
      <c r="EN434" s="54"/>
      <c r="EO434" s="54"/>
      <c r="EP434" s="54"/>
      <c r="EQ434" s="54"/>
      <c r="ER434" s="54"/>
      <c r="ES434" s="54"/>
      <c r="ET434" s="54"/>
      <c r="EU434" s="54"/>
      <c r="EV434" s="54"/>
      <c r="EW434" s="54"/>
      <c r="EX434" s="54"/>
      <c r="EY434" s="54"/>
      <c r="EZ434" s="54"/>
      <c r="FA434" s="54"/>
      <c r="FB434" s="54"/>
      <c r="FC434" s="54"/>
      <c r="FD434" s="54"/>
      <c r="FE434" s="54"/>
      <c r="FF434" s="54"/>
      <c r="FG434" s="54"/>
      <c r="FH434" s="54"/>
      <c r="FI434" s="54"/>
      <c r="FJ434" s="54"/>
      <c r="FK434" s="54"/>
      <c r="FL434" s="54"/>
      <c r="FM434" s="54"/>
      <c r="FN434" s="54"/>
      <c r="FO434" s="54"/>
      <c r="FP434" s="54"/>
      <c r="FQ434" s="54"/>
      <c r="FR434" s="54"/>
      <c r="FS434" s="54"/>
      <c r="FT434" s="54"/>
      <c r="FU434" s="54"/>
      <c r="FV434" s="54"/>
      <c r="FW434" s="54"/>
      <c r="FX434" s="54"/>
      <c r="FY434" s="54"/>
      <c r="FZ434" s="54"/>
      <c r="GA434" s="54"/>
      <c r="GB434" s="54"/>
      <c r="GC434" s="54"/>
      <c r="GD434" s="54"/>
      <c r="GE434" s="54"/>
      <c r="GF434" s="54"/>
      <c r="GG434" s="54"/>
      <c r="GH434" s="54"/>
    </row>
    <row r="435" spans="1:190">
      <c r="A435" s="180"/>
      <c r="B435" s="180"/>
      <c r="C435" s="55"/>
      <c r="D435" s="56"/>
      <c r="E435" s="50"/>
      <c r="F435" s="50"/>
      <c r="G435" s="50"/>
      <c r="H435" s="50"/>
      <c r="I435" s="50"/>
      <c r="J435" s="50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  <c r="BM435" s="54"/>
      <c r="BN435" s="54"/>
      <c r="BO435" s="54"/>
      <c r="BP435" s="54"/>
      <c r="BQ435" s="54"/>
      <c r="BR435" s="54"/>
      <c r="BS435" s="54"/>
      <c r="BT435" s="54"/>
      <c r="BU435" s="54"/>
      <c r="BV435" s="54"/>
      <c r="BW435" s="54"/>
      <c r="BX435" s="54"/>
      <c r="BY435" s="54"/>
      <c r="BZ435" s="54"/>
      <c r="CA435" s="54"/>
      <c r="CB435" s="54"/>
      <c r="CC435" s="54"/>
      <c r="CD435" s="54"/>
      <c r="CE435" s="54"/>
      <c r="CF435" s="54"/>
      <c r="CG435" s="54"/>
      <c r="CH435" s="54"/>
      <c r="CI435" s="54"/>
      <c r="CJ435" s="54"/>
      <c r="CK435" s="54"/>
      <c r="CL435" s="54"/>
      <c r="CM435" s="54"/>
      <c r="CN435" s="54"/>
      <c r="CO435" s="54"/>
      <c r="CP435" s="54"/>
      <c r="CQ435" s="54"/>
      <c r="CR435" s="54"/>
      <c r="CS435" s="54"/>
      <c r="CT435" s="54"/>
      <c r="CU435" s="54"/>
      <c r="CV435" s="54"/>
      <c r="CW435" s="54"/>
      <c r="CX435" s="54"/>
      <c r="CY435" s="54"/>
      <c r="CZ435" s="54"/>
      <c r="DA435" s="54"/>
      <c r="DB435" s="54"/>
      <c r="DC435" s="54"/>
      <c r="DD435" s="54"/>
      <c r="DE435" s="54"/>
      <c r="DF435" s="54"/>
      <c r="DG435" s="54"/>
      <c r="DH435" s="54"/>
      <c r="DI435" s="54"/>
      <c r="DJ435" s="54"/>
      <c r="DK435" s="54"/>
      <c r="DL435" s="54"/>
      <c r="DM435" s="54"/>
      <c r="DN435" s="54"/>
      <c r="DO435" s="54"/>
      <c r="DP435" s="54"/>
      <c r="DQ435" s="54"/>
      <c r="DR435" s="54"/>
      <c r="DS435" s="54"/>
      <c r="DT435" s="54"/>
      <c r="DU435" s="54"/>
      <c r="DV435" s="54"/>
      <c r="DW435" s="54"/>
      <c r="DX435" s="54"/>
      <c r="DY435" s="54"/>
      <c r="DZ435" s="54"/>
      <c r="EA435" s="54"/>
      <c r="EB435" s="54"/>
      <c r="EC435" s="54"/>
      <c r="ED435" s="54"/>
      <c r="EE435" s="54"/>
      <c r="EF435" s="54"/>
      <c r="EG435" s="54"/>
      <c r="EH435" s="54"/>
      <c r="EI435" s="54"/>
      <c r="EJ435" s="54"/>
      <c r="EK435" s="54"/>
      <c r="EL435" s="54"/>
      <c r="EM435" s="54"/>
      <c r="EN435" s="54"/>
      <c r="EO435" s="54"/>
      <c r="EP435" s="54"/>
      <c r="EQ435" s="54"/>
      <c r="ER435" s="54"/>
      <c r="ES435" s="54"/>
      <c r="ET435" s="54"/>
      <c r="EU435" s="54"/>
      <c r="EV435" s="54"/>
      <c r="EW435" s="54"/>
      <c r="EX435" s="54"/>
      <c r="EY435" s="54"/>
      <c r="EZ435" s="54"/>
      <c r="FA435" s="54"/>
      <c r="FB435" s="54"/>
      <c r="FC435" s="54"/>
      <c r="FD435" s="54"/>
      <c r="FE435" s="54"/>
      <c r="FF435" s="54"/>
      <c r="FG435" s="54"/>
      <c r="FH435" s="54"/>
      <c r="FI435" s="54"/>
      <c r="FJ435" s="54"/>
      <c r="FK435" s="54"/>
      <c r="FL435" s="54"/>
      <c r="FM435" s="54"/>
      <c r="FN435" s="54"/>
      <c r="FO435" s="54"/>
      <c r="FP435" s="54"/>
      <c r="FQ435" s="54"/>
      <c r="FR435" s="54"/>
      <c r="FS435" s="54"/>
      <c r="FT435" s="54"/>
      <c r="FU435" s="54"/>
      <c r="FV435" s="54"/>
      <c r="FW435" s="54"/>
      <c r="FX435" s="54"/>
      <c r="FY435" s="54"/>
      <c r="FZ435" s="54"/>
      <c r="GA435" s="54"/>
      <c r="GB435" s="54"/>
      <c r="GC435" s="54"/>
      <c r="GD435" s="54"/>
      <c r="GE435" s="54"/>
      <c r="GF435" s="54"/>
      <c r="GG435" s="54"/>
      <c r="GH435" s="54"/>
    </row>
    <row r="436" spans="1:190">
      <c r="A436" s="180"/>
      <c r="B436" s="180"/>
      <c r="C436" s="55"/>
      <c r="D436" s="56"/>
      <c r="E436" s="50"/>
      <c r="F436" s="50"/>
      <c r="G436" s="50"/>
      <c r="H436" s="50"/>
      <c r="I436" s="50"/>
      <c r="J436" s="50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  <c r="BM436" s="54"/>
      <c r="BN436" s="54"/>
      <c r="BO436" s="54"/>
      <c r="BP436" s="54"/>
      <c r="BQ436" s="54"/>
      <c r="BR436" s="54"/>
      <c r="BS436" s="54"/>
      <c r="BT436" s="54"/>
      <c r="BU436" s="54"/>
      <c r="BV436" s="54"/>
      <c r="BW436" s="54"/>
      <c r="BX436" s="54"/>
      <c r="BY436" s="54"/>
      <c r="BZ436" s="54"/>
      <c r="CA436" s="54"/>
      <c r="CB436" s="54"/>
      <c r="CC436" s="54"/>
      <c r="CD436" s="54"/>
      <c r="CE436" s="54"/>
      <c r="CF436" s="54"/>
      <c r="CG436" s="54"/>
      <c r="CH436" s="54"/>
      <c r="CI436" s="54"/>
      <c r="CJ436" s="54"/>
      <c r="CK436" s="54"/>
      <c r="CL436" s="54"/>
      <c r="CM436" s="54"/>
      <c r="CN436" s="54"/>
      <c r="CO436" s="54"/>
      <c r="CP436" s="54"/>
      <c r="CQ436" s="54"/>
      <c r="CR436" s="54"/>
      <c r="CS436" s="54"/>
      <c r="CT436" s="54"/>
      <c r="CU436" s="54"/>
      <c r="CV436" s="54"/>
      <c r="CW436" s="54"/>
      <c r="CX436" s="54"/>
      <c r="CY436" s="54"/>
      <c r="CZ436" s="54"/>
      <c r="DA436" s="54"/>
      <c r="DB436" s="54"/>
      <c r="DC436" s="54"/>
      <c r="DD436" s="54"/>
      <c r="DE436" s="54"/>
      <c r="DF436" s="54"/>
      <c r="DG436" s="54"/>
      <c r="DH436" s="54"/>
      <c r="DI436" s="54"/>
      <c r="DJ436" s="54"/>
      <c r="DK436" s="54"/>
      <c r="DL436" s="54"/>
      <c r="DM436" s="54"/>
      <c r="DN436" s="54"/>
      <c r="DO436" s="54"/>
      <c r="DP436" s="54"/>
      <c r="DQ436" s="54"/>
      <c r="DR436" s="54"/>
      <c r="DS436" s="54"/>
      <c r="DT436" s="54"/>
      <c r="DU436" s="54"/>
      <c r="DV436" s="54"/>
      <c r="DW436" s="54"/>
      <c r="DX436" s="54"/>
      <c r="DY436" s="54"/>
      <c r="DZ436" s="54"/>
      <c r="EA436" s="54"/>
      <c r="EB436" s="54"/>
      <c r="EC436" s="54"/>
      <c r="ED436" s="54"/>
      <c r="EE436" s="54"/>
      <c r="EF436" s="54"/>
      <c r="EG436" s="54"/>
      <c r="EH436" s="54"/>
      <c r="EI436" s="54"/>
      <c r="EJ436" s="54"/>
      <c r="EK436" s="54"/>
      <c r="EL436" s="54"/>
      <c r="EM436" s="54"/>
      <c r="EN436" s="54"/>
      <c r="EO436" s="54"/>
      <c r="EP436" s="54"/>
      <c r="EQ436" s="54"/>
      <c r="ER436" s="54"/>
      <c r="ES436" s="54"/>
      <c r="ET436" s="54"/>
      <c r="EU436" s="54"/>
      <c r="EV436" s="54"/>
      <c r="EW436" s="54"/>
      <c r="EX436" s="54"/>
      <c r="EY436" s="54"/>
      <c r="EZ436" s="54"/>
      <c r="FA436" s="54"/>
      <c r="FB436" s="54"/>
      <c r="FC436" s="54"/>
      <c r="FD436" s="54"/>
      <c r="FE436" s="54"/>
      <c r="FF436" s="54"/>
      <c r="FG436" s="54"/>
      <c r="FH436" s="54"/>
      <c r="FI436" s="54"/>
      <c r="FJ436" s="54"/>
      <c r="FK436" s="54"/>
      <c r="FL436" s="54"/>
      <c r="FM436" s="54"/>
      <c r="FN436" s="54"/>
      <c r="FO436" s="54"/>
      <c r="FP436" s="54"/>
      <c r="FQ436" s="54"/>
      <c r="FR436" s="54"/>
      <c r="FS436" s="54"/>
      <c r="FT436" s="54"/>
      <c r="FU436" s="54"/>
      <c r="FV436" s="54"/>
      <c r="FW436" s="54"/>
      <c r="FX436" s="54"/>
      <c r="FY436" s="54"/>
      <c r="FZ436" s="54"/>
      <c r="GA436" s="54"/>
      <c r="GB436" s="54"/>
      <c r="GC436" s="54"/>
      <c r="GD436" s="54"/>
      <c r="GE436" s="54"/>
      <c r="GF436" s="54"/>
      <c r="GG436" s="54"/>
      <c r="GH436" s="54"/>
    </row>
    <row r="437" spans="1:190">
      <c r="A437" s="180"/>
      <c r="B437" s="180"/>
      <c r="C437" s="55"/>
      <c r="D437" s="56"/>
      <c r="E437" s="50"/>
      <c r="F437" s="50"/>
      <c r="G437" s="50"/>
      <c r="H437" s="50"/>
      <c r="I437" s="50"/>
      <c r="J437" s="50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  <c r="BM437" s="54"/>
      <c r="BN437" s="54"/>
      <c r="BO437" s="54"/>
      <c r="BP437" s="54"/>
      <c r="BQ437" s="54"/>
      <c r="BR437" s="54"/>
      <c r="BS437" s="54"/>
      <c r="BT437" s="54"/>
      <c r="BU437" s="54"/>
      <c r="BV437" s="54"/>
      <c r="BW437" s="54"/>
      <c r="BX437" s="54"/>
      <c r="BY437" s="54"/>
      <c r="BZ437" s="54"/>
      <c r="CA437" s="54"/>
      <c r="CB437" s="54"/>
      <c r="CC437" s="54"/>
      <c r="CD437" s="54"/>
      <c r="CE437" s="54"/>
      <c r="CF437" s="54"/>
      <c r="CG437" s="54"/>
      <c r="CH437" s="54"/>
      <c r="CI437" s="54"/>
      <c r="CJ437" s="54"/>
      <c r="CK437" s="54"/>
      <c r="CL437" s="54"/>
      <c r="CM437" s="54"/>
      <c r="CN437" s="54"/>
      <c r="CO437" s="54"/>
      <c r="CP437" s="54"/>
      <c r="CQ437" s="54"/>
      <c r="CR437" s="54"/>
      <c r="CS437" s="54"/>
      <c r="CT437" s="54"/>
      <c r="CU437" s="54"/>
      <c r="CV437" s="54"/>
      <c r="CW437" s="54"/>
      <c r="CX437" s="54"/>
      <c r="CY437" s="54"/>
      <c r="CZ437" s="54"/>
      <c r="DA437" s="54"/>
      <c r="DB437" s="54"/>
      <c r="DC437" s="54"/>
      <c r="DD437" s="54"/>
      <c r="DE437" s="54"/>
      <c r="DF437" s="54"/>
      <c r="DG437" s="54"/>
      <c r="DH437" s="54"/>
      <c r="DI437" s="54"/>
      <c r="DJ437" s="54"/>
      <c r="DK437" s="54"/>
      <c r="DL437" s="54"/>
      <c r="DM437" s="54"/>
      <c r="DN437" s="54"/>
      <c r="DO437" s="54"/>
      <c r="DP437" s="54"/>
      <c r="DQ437" s="54"/>
      <c r="DR437" s="54"/>
      <c r="DS437" s="54"/>
      <c r="DT437" s="54"/>
      <c r="DU437" s="54"/>
      <c r="DV437" s="54"/>
      <c r="DW437" s="54"/>
      <c r="DX437" s="54"/>
      <c r="DY437" s="54"/>
      <c r="DZ437" s="54"/>
      <c r="EA437" s="54"/>
      <c r="EB437" s="54"/>
      <c r="EC437" s="54"/>
      <c r="ED437" s="54"/>
      <c r="EE437" s="54"/>
      <c r="EF437" s="54"/>
      <c r="EG437" s="54"/>
      <c r="EH437" s="54"/>
      <c r="EI437" s="54"/>
      <c r="EJ437" s="54"/>
      <c r="EK437" s="54"/>
      <c r="EL437" s="54"/>
      <c r="EM437" s="54"/>
      <c r="EN437" s="54"/>
      <c r="EO437" s="54"/>
      <c r="EP437" s="54"/>
      <c r="EQ437" s="54"/>
      <c r="ER437" s="54"/>
      <c r="ES437" s="54"/>
      <c r="ET437" s="54"/>
      <c r="EU437" s="54"/>
      <c r="EV437" s="54"/>
      <c r="EW437" s="54"/>
      <c r="EX437" s="54"/>
      <c r="EY437" s="54"/>
      <c r="EZ437" s="54"/>
      <c r="FA437" s="54"/>
      <c r="FB437" s="54"/>
      <c r="FC437" s="54"/>
      <c r="FD437" s="54"/>
      <c r="FE437" s="54"/>
      <c r="FF437" s="54"/>
      <c r="FG437" s="54"/>
      <c r="FH437" s="54"/>
      <c r="FI437" s="54"/>
      <c r="FJ437" s="54"/>
      <c r="FK437" s="54"/>
      <c r="FL437" s="54"/>
      <c r="FM437" s="54"/>
      <c r="FN437" s="54"/>
      <c r="FO437" s="54"/>
      <c r="FP437" s="54"/>
      <c r="FQ437" s="54"/>
      <c r="FR437" s="54"/>
      <c r="FS437" s="54"/>
      <c r="FT437" s="54"/>
      <c r="FU437" s="54"/>
      <c r="FV437" s="54"/>
      <c r="FW437" s="54"/>
      <c r="FX437" s="54"/>
      <c r="FY437" s="54"/>
      <c r="FZ437" s="54"/>
      <c r="GA437" s="54"/>
      <c r="GB437" s="54"/>
      <c r="GC437" s="54"/>
      <c r="GD437" s="54"/>
      <c r="GE437" s="54"/>
      <c r="GF437" s="54"/>
      <c r="GG437" s="54"/>
      <c r="GH437" s="54"/>
    </row>
    <row r="438" spans="1:190">
      <c r="A438" s="180"/>
      <c r="B438" s="180"/>
      <c r="C438" s="55"/>
      <c r="D438" s="56"/>
      <c r="E438" s="50"/>
      <c r="F438" s="50"/>
      <c r="G438" s="50"/>
      <c r="H438" s="50"/>
      <c r="I438" s="50"/>
      <c r="J438" s="50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  <c r="BM438" s="54"/>
      <c r="BN438" s="54"/>
      <c r="BO438" s="54"/>
      <c r="BP438" s="54"/>
      <c r="BQ438" s="54"/>
      <c r="BR438" s="54"/>
      <c r="BS438" s="54"/>
      <c r="BT438" s="54"/>
      <c r="BU438" s="54"/>
      <c r="BV438" s="54"/>
      <c r="BW438" s="54"/>
      <c r="BX438" s="54"/>
      <c r="BY438" s="54"/>
      <c r="BZ438" s="54"/>
      <c r="CA438" s="54"/>
      <c r="CB438" s="54"/>
      <c r="CC438" s="54"/>
      <c r="CD438" s="54"/>
      <c r="CE438" s="54"/>
      <c r="CF438" s="54"/>
      <c r="CG438" s="54"/>
      <c r="CH438" s="54"/>
      <c r="CI438" s="54"/>
      <c r="CJ438" s="54"/>
      <c r="CK438" s="54"/>
      <c r="CL438" s="54"/>
      <c r="CM438" s="54"/>
      <c r="CN438" s="54"/>
      <c r="CO438" s="54"/>
      <c r="CP438" s="54"/>
      <c r="CQ438" s="54"/>
      <c r="CR438" s="54"/>
      <c r="CS438" s="54"/>
      <c r="CT438" s="54"/>
      <c r="CU438" s="54"/>
      <c r="CV438" s="54"/>
      <c r="CW438" s="54"/>
      <c r="CX438" s="54"/>
      <c r="CY438" s="54"/>
      <c r="CZ438" s="54"/>
      <c r="DA438" s="54"/>
      <c r="DB438" s="54"/>
      <c r="DC438" s="54"/>
      <c r="DD438" s="54"/>
      <c r="DE438" s="54"/>
      <c r="DF438" s="54"/>
      <c r="DG438" s="54"/>
      <c r="DH438" s="54"/>
      <c r="DI438" s="54"/>
      <c r="DJ438" s="54"/>
      <c r="DK438" s="54"/>
      <c r="DL438" s="54"/>
      <c r="DM438" s="54"/>
      <c r="DN438" s="54"/>
      <c r="DO438" s="54"/>
      <c r="DP438" s="54"/>
      <c r="DQ438" s="54"/>
      <c r="DR438" s="54"/>
      <c r="DS438" s="54"/>
      <c r="DT438" s="54"/>
      <c r="DU438" s="54"/>
      <c r="DV438" s="54"/>
      <c r="DW438" s="54"/>
      <c r="DX438" s="54"/>
      <c r="DY438" s="54"/>
      <c r="DZ438" s="54"/>
      <c r="EA438" s="54"/>
      <c r="EB438" s="54"/>
      <c r="EC438" s="54"/>
      <c r="ED438" s="54"/>
      <c r="EE438" s="54"/>
      <c r="EF438" s="54"/>
      <c r="EG438" s="54"/>
      <c r="EH438" s="54"/>
      <c r="EI438" s="54"/>
      <c r="EJ438" s="54"/>
      <c r="EK438" s="54"/>
      <c r="EL438" s="54"/>
      <c r="EM438" s="54"/>
      <c r="EN438" s="54"/>
      <c r="EO438" s="54"/>
      <c r="EP438" s="54"/>
      <c r="EQ438" s="54"/>
      <c r="ER438" s="54"/>
      <c r="ES438" s="54"/>
      <c r="ET438" s="54"/>
      <c r="EU438" s="54"/>
      <c r="EV438" s="54"/>
      <c r="EW438" s="54"/>
      <c r="EX438" s="54"/>
      <c r="EY438" s="54"/>
      <c r="EZ438" s="54"/>
      <c r="FA438" s="54"/>
      <c r="FB438" s="54"/>
      <c r="FC438" s="54"/>
      <c r="FD438" s="54"/>
      <c r="FE438" s="54"/>
      <c r="FF438" s="54"/>
      <c r="FG438" s="54"/>
      <c r="FH438" s="54"/>
      <c r="FI438" s="54"/>
      <c r="FJ438" s="54"/>
      <c r="FK438" s="54"/>
      <c r="FL438" s="54"/>
      <c r="FM438" s="54"/>
      <c r="FN438" s="54"/>
      <c r="FO438" s="54"/>
      <c r="FP438" s="54"/>
      <c r="FQ438" s="54"/>
      <c r="FR438" s="54"/>
      <c r="FS438" s="54"/>
      <c r="FT438" s="54"/>
      <c r="FU438" s="54"/>
      <c r="FV438" s="54"/>
      <c r="FW438" s="54"/>
      <c r="FX438" s="54"/>
      <c r="FY438" s="54"/>
      <c r="FZ438" s="54"/>
      <c r="GA438" s="54"/>
      <c r="GB438" s="54"/>
      <c r="GC438" s="54"/>
      <c r="GD438" s="54"/>
      <c r="GE438" s="54"/>
      <c r="GF438" s="54"/>
      <c r="GG438" s="54"/>
      <c r="GH438" s="54"/>
    </row>
    <row r="439" spans="1:190">
      <c r="A439" s="180"/>
      <c r="B439" s="180"/>
      <c r="C439" s="55"/>
      <c r="D439" s="56"/>
      <c r="E439" s="50"/>
      <c r="F439" s="50"/>
      <c r="G439" s="50"/>
      <c r="H439" s="50"/>
      <c r="I439" s="50"/>
      <c r="J439" s="50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  <c r="BM439" s="54"/>
      <c r="BN439" s="54"/>
      <c r="BO439" s="54"/>
      <c r="BP439" s="54"/>
      <c r="BQ439" s="54"/>
      <c r="BR439" s="54"/>
      <c r="BS439" s="54"/>
      <c r="BT439" s="54"/>
      <c r="BU439" s="54"/>
      <c r="BV439" s="54"/>
      <c r="BW439" s="54"/>
      <c r="BX439" s="54"/>
      <c r="BY439" s="54"/>
      <c r="BZ439" s="54"/>
      <c r="CA439" s="54"/>
      <c r="CB439" s="54"/>
      <c r="CC439" s="54"/>
      <c r="CD439" s="54"/>
      <c r="CE439" s="54"/>
      <c r="CF439" s="54"/>
      <c r="CG439" s="54"/>
      <c r="CH439" s="54"/>
      <c r="CI439" s="54"/>
      <c r="CJ439" s="54"/>
      <c r="CK439" s="54"/>
      <c r="CL439" s="54"/>
      <c r="CM439" s="54"/>
      <c r="CN439" s="54"/>
      <c r="CO439" s="54"/>
      <c r="CP439" s="54"/>
      <c r="CQ439" s="54"/>
      <c r="CR439" s="54"/>
      <c r="CS439" s="54"/>
      <c r="CT439" s="54"/>
      <c r="CU439" s="54"/>
      <c r="CV439" s="54"/>
      <c r="CW439" s="54"/>
      <c r="CX439" s="54"/>
      <c r="CY439" s="54"/>
      <c r="CZ439" s="54"/>
      <c r="DA439" s="54"/>
      <c r="DB439" s="54"/>
      <c r="DC439" s="54"/>
      <c r="DD439" s="54"/>
      <c r="DE439" s="54"/>
      <c r="DF439" s="54"/>
      <c r="DG439" s="54"/>
      <c r="DH439" s="54"/>
      <c r="DI439" s="54"/>
      <c r="DJ439" s="54"/>
      <c r="DK439" s="54"/>
      <c r="DL439" s="54"/>
      <c r="DM439" s="54"/>
      <c r="DN439" s="54"/>
      <c r="DO439" s="54"/>
      <c r="DP439" s="54"/>
      <c r="DQ439" s="54"/>
      <c r="DR439" s="54"/>
      <c r="DS439" s="54"/>
      <c r="DT439" s="54"/>
      <c r="DU439" s="54"/>
      <c r="DV439" s="54"/>
      <c r="DW439" s="54"/>
      <c r="DX439" s="54"/>
      <c r="DY439" s="54"/>
      <c r="DZ439" s="54"/>
      <c r="EA439" s="54"/>
      <c r="EB439" s="54"/>
      <c r="EC439" s="54"/>
      <c r="ED439" s="54"/>
      <c r="EE439" s="54"/>
      <c r="EF439" s="54"/>
      <c r="EG439" s="54"/>
      <c r="EH439" s="54"/>
      <c r="EI439" s="54"/>
      <c r="EJ439" s="54"/>
      <c r="EK439" s="54"/>
      <c r="EL439" s="54"/>
      <c r="EM439" s="54"/>
      <c r="EN439" s="54"/>
      <c r="EO439" s="54"/>
      <c r="EP439" s="54"/>
      <c r="EQ439" s="54"/>
      <c r="ER439" s="54"/>
      <c r="ES439" s="54"/>
      <c r="ET439" s="54"/>
      <c r="EU439" s="54"/>
      <c r="EV439" s="54"/>
      <c r="EW439" s="54"/>
      <c r="EX439" s="54"/>
      <c r="EY439" s="54"/>
      <c r="EZ439" s="54"/>
      <c r="FA439" s="54"/>
      <c r="FB439" s="54"/>
      <c r="FC439" s="54"/>
      <c r="FD439" s="54"/>
      <c r="FE439" s="54"/>
      <c r="FF439" s="54"/>
      <c r="FG439" s="54"/>
      <c r="FH439" s="54"/>
      <c r="FI439" s="54"/>
      <c r="FJ439" s="54"/>
      <c r="FK439" s="54"/>
      <c r="FL439" s="54"/>
      <c r="FM439" s="54"/>
      <c r="FN439" s="54"/>
      <c r="FO439" s="54"/>
      <c r="FP439" s="54"/>
      <c r="FQ439" s="54"/>
      <c r="FR439" s="54"/>
      <c r="FS439" s="54"/>
      <c r="FT439" s="54"/>
      <c r="FU439" s="54"/>
      <c r="FV439" s="54"/>
      <c r="FW439" s="54"/>
      <c r="FX439" s="54"/>
      <c r="FY439" s="54"/>
      <c r="FZ439" s="54"/>
      <c r="GA439" s="54"/>
      <c r="GB439" s="54"/>
      <c r="GC439" s="54"/>
      <c r="GD439" s="54"/>
      <c r="GE439" s="54"/>
      <c r="GF439" s="54"/>
      <c r="GG439" s="54"/>
      <c r="GH439" s="54"/>
    </row>
    <row r="440" spans="1:190">
      <c r="A440" s="180"/>
      <c r="B440" s="180"/>
      <c r="C440" s="55"/>
      <c r="D440" s="56"/>
      <c r="E440" s="50"/>
      <c r="F440" s="50"/>
      <c r="G440" s="50"/>
      <c r="H440" s="50"/>
      <c r="I440" s="50"/>
      <c r="J440" s="50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  <c r="BM440" s="54"/>
      <c r="BN440" s="54"/>
      <c r="BO440" s="54"/>
      <c r="BP440" s="54"/>
      <c r="BQ440" s="54"/>
      <c r="BR440" s="54"/>
      <c r="BS440" s="54"/>
      <c r="BT440" s="54"/>
      <c r="BU440" s="54"/>
      <c r="BV440" s="54"/>
      <c r="BW440" s="54"/>
      <c r="BX440" s="54"/>
      <c r="BY440" s="54"/>
      <c r="BZ440" s="54"/>
      <c r="CA440" s="54"/>
      <c r="CB440" s="54"/>
      <c r="CC440" s="54"/>
      <c r="CD440" s="54"/>
      <c r="CE440" s="54"/>
      <c r="CF440" s="54"/>
      <c r="CG440" s="54"/>
      <c r="CH440" s="54"/>
      <c r="CI440" s="54"/>
      <c r="CJ440" s="54"/>
      <c r="CK440" s="54"/>
      <c r="CL440" s="54"/>
      <c r="CM440" s="54"/>
      <c r="CN440" s="54"/>
      <c r="CO440" s="54"/>
      <c r="CP440" s="54"/>
      <c r="CQ440" s="54"/>
      <c r="CR440" s="54"/>
      <c r="CS440" s="54"/>
      <c r="CT440" s="54"/>
      <c r="CU440" s="54"/>
      <c r="CV440" s="54"/>
      <c r="CW440" s="54"/>
      <c r="CX440" s="54"/>
      <c r="CY440" s="54"/>
      <c r="CZ440" s="54"/>
      <c r="DA440" s="54"/>
      <c r="DB440" s="54"/>
      <c r="DC440" s="54"/>
      <c r="DD440" s="54"/>
      <c r="DE440" s="54"/>
      <c r="DF440" s="54"/>
      <c r="DG440" s="54"/>
      <c r="DH440" s="54"/>
      <c r="DI440" s="54"/>
      <c r="DJ440" s="54"/>
      <c r="DK440" s="54"/>
      <c r="DL440" s="54"/>
      <c r="DM440" s="54"/>
      <c r="DN440" s="54"/>
      <c r="DO440" s="54"/>
      <c r="DP440" s="54"/>
      <c r="DQ440" s="54"/>
      <c r="DR440" s="54"/>
      <c r="DS440" s="54"/>
      <c r="DT440" s="54"/>
      <c r="DU440" s="54"/>
      <c r="DV440" s="54"/>
      <c r="DW440" s="54"/>
      <c r="DX440" s="54"/>
      <c r="DY440" s="54"/>
      <c r="DZ440" s="54"/>
      <c r="EA440" s="54"/>
      <c r="EB440" s="54"/>
      <c r="EC440" s="54"/>
      <c r="ED440" s="54"/>
      <c r="EE440" s="54"/>
      <c r="EF440" s="54"/>
      <c r="EG440" s="54"/>
      <c r="EH440" s="54"/>
      <c r="EI440" s="54"/>
      <c r="EJ440" s="54"/>
      <c r="EK440" s="54"/>
      <c r="EL440" s="54"/>
      <c r="EM440" s="54"/>
      <c r="EN440" s="54"/>
      <c r="EO440" s="54"/>
      <c r="EP440" s="54"/>
      <c r="EQ440" s="54"/>
      <c r="ER440" s="54"/>
      <c r="ES440" s="54"/>
      <c r="ET440" s="54"/>
      <c r="EU440" s="54"/>
      <c r="EV440" s="54"/>
      <c r="EW440" s="54"/>
      <c r="EX440" s="54"/>
      <c r="EY440" s="54"/>
      <c r="EZ440" s="54"/>
      <c r="FA440" s="54"/>
      <c r="FB440" s="54"/>
      <c r="FC440" s="54"/>
      <c r="FD440" s="54"/>
      <c r="FE440" s="54"/>
      <c r="FF440" s="54"/>
      <c r="FG440" s="54"/>
      <c r="FH440" s="54"/>
      <c r="FI440" s="54"/>
      <c r="FJ440" s="54"/>
      <c r="FK440" s="54"/>
      <c r="FL440" s="54"/>
      <c r="FM440" s="54"/>
      <c r="FN440" s="54"/>
      <c r="FO440" s="54"/>
      <c r="FP440" s="54"/>
      <c r="FQ440" s="54"/>
      <c r="FR440" s="54"/>
      <c r="FS440" s="54"/>
      <c r="FT440" s="54"/>
      <c r="FU440" s="54"/>
      <c r="FV440" s="54"/>
      <c r="FW440" s="54"/>
      <c r="FX440" s="54"/>
      <c r="FY440" s="54"/>
      <c r="FZ440" s="54"/>
      <c r="GA440" s="54"/>
      <c r="GB440" s="54"/>
      <c r="GC440" s="54"/>
      <c r="GD440" s="54"/>
      <c r="GE440" s="54"/>
      <c r="GF440" s="54"/>
      <c r="GG440" s="54"/>
      <c r="GH440" s="54"/>
    </row>
    <row r="441" spans="1:190">
      <c r="A441" s="180"/>
      <c r="B441" s="180"/>
      <c r="C441" s="55"/>
      <c r="D441" s="56"/>
      <c r="E441" s="50"/>
      <c r="F441" s="50"/>
      <c r="G441" s="50"/>
      <c r="H441" s="50"/>
      <c r="I441" s="50"/>
      <c r="J441" s="50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  <c r="BM441" s="54"/>
      <c r="BN441" s="54"/>
      <c r="BO441" s="54"/>
      <c r="BP441" s="54"/>
      <c r="BQ441" s="54"/>
      <c r="BR441" s="54"/>
      <c r="BS441" s="54"/>
      <c r="BT441" s="54"/>
      <c r="BU441" s="54"/>
      <c r="BV441" s="54"/>
      <c r="BW441" s="54"/>
      <c r="BX441" s="54"/>
      <c r="BY441" s="54"/>
      <c r="BZ441" s="54"/>
      <c r="CA441" s="54"/>
      <c r="CB441" s="54"/>
      <c r="CC441" s="54"/>
      <c r="CD441" s="54"/>
      <c r="CE441" s="54"/>
      <c r="CF441" s="54"/>
      <c r="CG441" s="54"/>
      <c r="CH441" s="54"/>
      <c r="CI441" s="54"/>
      <c r="CJ441" s="54"/>
      <c r="CK441" s="54"/>
      <c r="CL441" s="54"/>
      <c r="CM441" s="54"/>
      <c r="CN441" s="54"/>
      <c r="CO441" s="54"/>
      <c r="CP441" s="54"/>
      <c r="CQ441" s="54"/>
      <c r="CR441" s="54"/>
      <c r="CS441" s="54"/>
      <c r="CT441" s="54"/>
      <c r="CU441" s="54"/>
      <c r="CV441" s="54"/>
      <c r="CW441" s="54"/>
      <c r="CX441" s="54"/>
      <c r="CY441" s="54"/>
      <c r="CZ441" s="54"/>
      <c r="DA441" s="54"/>
      <c r="DB441" s="54"/>
      <c r="DC441" s="54"/>
      <c r="DD441" s="54"/>
      <c r="DE441" s="54"/>
      <c r="DF441" s="54"/>
      <c r="DG441" s="54"/>
      <c r="DH441" s="54"/>
      <c r="DI441" s="54"/>
      <c r="DJ441" s="54"/>
      <c r="DK441" s="54"/>
      <c r="DL441" s="54"/>
      <c r="DM441" s="54"/>
      <c r="DN441" s="54"/>
      <c r="DO441" s="54"/>
      <c r="DP441" s="54"/>
      <c r="DQ441" s="54"/>
      <c r="DR441" s="54"/>
      <c r="DS441" s="54"/>
      <c r="DT441" s="54"/>
      <c r="DU441" s="54"/>
      <c r="DV441" s="54"/>
      <c r="DW441" s="54"/>
      <c r="DX441" s="54"/>
      <c r="DY441" s="54"/>
      <c r="DZ441" s="54"/>
      <c r="EA441" s="54"/>
      <c r="EB441" s="54"/>
      <c r="EC441" s="54"/>
      <c r="ED441" s="54"/>
      <c r="EE441" s="54"/>
      <c r="EF441" s="54"/>
      <c r="EG441" s="54"/>
      <c r="EH441" s="54"/>
      <c r="EI441" s="54"/>
      <c r="EJ441" s="54"/>
      <c r="EK441" s="54"/>
      <c r="EL441" s="54"/>
      <c r="EM441" s="54"/>
      <c r="EN441" s="54"/>
      <c r="EO441" s="54"/>
      <c r="EP441" s="54"/>
      <c r="EQ441" s="54"/>
      <c r="ER441" s="54"/>
      <c r="ES441" s="54"/>
      <c r="ET441" s="54"/>
      <c r="EU441" s="54"/>
      <c r="EV441" s="54"/>
      <c r="EW441" s="54"/>
      <c r="EX441" s="54"/>
      <c r="EY441" s="54"/>
      <c r="EZ441" s="54"/>
      <c r="FA441" s="54"/>
      <c r="FB441" s="54"/>
      <c r="FC441" s="54"/>
      <c r="FD441" s="54"/>
      <c r="FE441" s="54"/>
      <c r="FF441" s="54"/>
      <c r="FG441" s="54"/>
      <c r="FH441" s="54"/>
      <c r="FI441" s="54"/>
      <c r="FJ441" s="54"/>
      <c r="FK441" s="54"/>
      <c r="FL441" s="54"/>
      <c r="FM441" s="54"/>
      <c r="FN441" s="54"/>
      <c r="FO441" s="54"/>
      <c r="FP441" s="54"/>
      <c r="FQ441" s="54"/>
      <c r="FR441" s="54"/>
      <c r="FS441" s="54"/>
      <c r="FT441" s="54"/>
      <c r="FU441" s="54"/>
      <c r="FV441" s="54"/>
      <c r="FW441" s="54"/>
      <c r="FX441" s="54"/>
      <c r="FY441" s="54"/>
      <c r="FZ441" s="54"/>
      <c r="GA441" s="54"/>
      <c r="GB441" s="54"/>
      <c r="GC441" s="54"/>
      <c r="GD441" s="54"/>
      <c r="GE441" s="54"/>
      <c r="GF441" s="54"/>
      <c r="GG441" s="54"/>
      <c r="GH441" s="54"/>
    </row>
    <row r="442" spans="1:190">
      <c r="A442" s="180"/>
      <c r="B442" s="180"/>
      <c r="C442" s="55"/>
      <c r="D442" s="56"/>
      <c r="E442" s="50"/>
      <c r="F442" s="50"/>
      <c r="G442" s="50"/>
      <c r="H442" s="50"/>
      <c r="I442" s="50"/>
      <c r="J442" s="50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  <c r="BM442" s="54"/>
      <c r="BN442" s="54"/>
      <c r="BO442" s="54"/>
      <c r="BP442" s="54"/>
      <c r="BQ442" s="54"/>
      <c r="BR442" s="54"/>
      <c r="BS442" s="54"/>
      <c r="BT442" s="54"/>
      <c r="BU442" s="54"/>
      <c r="BV442" s="54"/>
      <c r="BW442" s="54"/>
      <c r="BX442" s="54"/>
      <c r="BY442" s="54"/>
      <c r="BZ442" s="54"/>
      <c r="CA442" s="54"/>
      <c r="CB442" s="54"/>
      <c r="CC442" s="54"/>
      <c r="CD442" s="54"/>
      <c r="CE442" s="54"/>
      <c r="CF442" s="54"/>
      <c r="CG442" s="54"/>
      <c r="CH442" s="54"/>
      <c r="CI442" s="54"/>
      <c r="CJ442" s="54"/>
      <c r="CK442" s="54"/>
      <c r="CL442" s="54"/>
      <c r="CM442" s="54"/>
      <c r="CN442" s="54"/>
      <c r="CO442" s="54"/>
      <c r="CP442" s="54"/>
      <c r="CQ442" s="54"/>
      <c r="CR442" s="54"/>
      <c r="CS442" s="54"/>
      <c r="CT442" s="54"/>
      <c r="CU442" s="54"/>
      <c r="CV442" s="54"/>
      <c r="CW442" s="54"/>
      <c r="CX442" s="54"/>
      <c r="CY442" s="54"/>
      <c r="CZ442" s="54"/>
      <c r="DA442" s="54"/>
      <c r="DB442" s="54"/>
      <c r="DC442" s="54"/>
      <c r="DD442" s="54"/>
      <c r="DE442" s="54"/>
      <c r="DF442" s="54"/>
      <c r="DG442" s="54"/>
      <c r="DH442" s="54"/>
      <c r="DI442" s="54"/>
      <c r="DJ442" s="54"/>
      <c r="DK442" s="54"/>
      <c r="DL442" s="54"/>
      <c r="DM442" s="54"/>
      <c r="DN442" s="54"/>
      <c r="DO442" s="54"/>
      <c r="DP442" s="54"/>
      <c r="DQ442" s="54"/>
      <c r="DR442" s="54"/>
      <c r="DS442" s="54"/>
      <c r="DT442" s="54"/>
      <c r="DU442" s="54"/>
      <c r="DV442" s="54"/>
      <c r="DW442" s="54"/>
      <c r="DX442" s="54"/>
      <c r="DY442" s="54"/>
      <c r="DZ442" s="54"/>
      <c r="EA442" s="54"/>
      <c r="EB442" s="54"/>
      <c r="EC442" s="54"/>
      <c r="ED442" s="54"/>
      <c r="EE442" s="54"/>
      <c r="EF442" s="54"/>
      <c r="EG442" s="54"/>
      <c r="EH442" s="54"/>
      <c r="EI442" s="54"/>
      <c r="EJ442" s="54"/>
      <c r="EK442" s="54"/>
      <c r="EL442" s="54"/>
      <c r="EM442" s="54"/>
      <c r="EN442" s="54"/>
      <c r="EO442" s="54"/>
      <c r="EP442" s="54"/>
      <c r="EQ442" s="54"/>
      <c r="ER442" s="54"/>
      <c r="ES442" s="54"/>
      <c r="ET442" s="54"/>
      <c r="EU442" s="54"/>
      <c r="EV442" s="54"/>
      <c r="EW442" s="54"/>
      <c r="EX442" s="54"/>
      <c r="EY442" s="54"/>
      <c r="EZ442" s="54"/>
      <c r="FA442" s="54"/>
      <c r="FB442" s="54"/>
      <c r="FC442" s="54"/>
      <c r="FD442" s="54"/>
      <c r="FE442" s="54"/>
      <c r="FF442" s="54"/>
      <c r="FG442" s="54"/>
      <c r="FH442" s="54"/>
      <c r="FI442" s="54"/>
      <c r="FJ442" s="54"/>
      <c r="FK442" s="54"/>
      <c r="FL442" s="54"/>
      <c r="FM442" s="54"/>
      <c r="FN442" s="54"/>
      <c r="FO442" s="54"/>
      <c r="FP442" s="54"/>
      <c r="FQ442" s="54"/>
      <c r="FR442" s="54"/>
      <c r="FS442" s="54"/>
      <c r="FT442" s="54"/>
      <c r="FU442" s="54"/>
      <c r="FV442" s="54"/>
      <c r="FW442" s="54"/>
      <c r="FX442" s="54"/>
      <c r="FY442" s="54"/>
      <c r="FZ442" s="54"/>
      <c r="GA442" s="54"/>
      <c r="GB442" s="54"/>
      <c r="GC442" s="54"/>
      <c r="GD442" s="54"/>
      <c r="GE442" s="54"/>
      <c r="GF442" s="54"/>
      <c r="GG442" s="54"/>
      <c r="GH442" s="54"/>
    </row>
    <row r="443" spans="1:190">
      <c r="A443" s="180"/>
      <c r="B443" s="180"/>
      <c r="C443" s="55"/>
      <c r="D443" s="56"/>
      <c r="E443" s="50"/>
      <c r="F443" s="50"/>
      <c r="G443" s="50"/>
      <c r="H443" s="50"/>
      <c r="I443" s="50"/>
      <c r="J443" s="50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  <c r="BM443" s="54"/>
      <c r="BN443" s="54"/>
      <c r="BO443" s="54"/>
      <c r="BP443" s="54"/>
      <c r="BQ443" s="54"/>
      <c r="BR443" s="54"/>
      <c r="BS443" s="54"/>
      <c r="BT443" s="54"/>
      <c r="BU443" s="54"/>
      <c r="BV443" s="54"/>
      <c r="BW443" s="54"/>
      <c r="BX443" s="54"/>
      <c r="BY443" s="54"/>
      <c r="BZ443" s="54"/>
      <c r="CA443" s="54"/>
      <c r="CB443" s="54"/>
      <c r="CC443" s="54"/>
      <c r="CD443" s="54"/>
      <c r="CE443" s="54"/>
      <c r="CF443" s="54"/>
      <c r="CG443" s="54"/>
      <c r="CH443" s="54"/>
      <c r="CI443" s="54"/>
      <c r="CJ443" s="54"/>
      <c r="CK443" s="54"/>
      <c r="CL443" s="54"/>
      <c r="CM443" s="54"/>
      <c r="CN443" s="54"/>
      <c r="CO443" s="54"/>
      <c r="CP443" s="54"/>
      <c r="CQ443" s="54"/>
      <c r="CR443" s="54"/>
      <c r="CS443" s="54"/>
      <c r="CT443" s="54"/>
      <c r="CU443" s="54"/>
      <c r="CV443" s="54"/>
      <c r="CW443" s="54"/>
      <c r="CX443" s="54"/>
      <c r="CY443" s="54"/>
      <c r="CZ443" s="54"/>
      <c r="DA443" s="54"/>
      <c r="DB443" s="54"/>
      <c r="DC443" s="54"/>
      <c r="DD443" s="54"/>
      <c r="DE443" s="54"/>
      <c r="DF443" s="54"/>
      <c r="DG443" s="54"/>
      <c r="DH443" s="54"/>
      <c r="DI443" s="54"/>
      <c r="DJ443" s="54"/>
      <c r="DK443" s="54"/>
      <c r="DL443" s="54"/>
      <c r="DM443" s="54"/>
      <c r="DN443" s="54"/>
      <c r="DO443" s="54"/>
      <c r="DP443" s="54"/>
      <c r="DQ443" s="54"/>
      <c r="DR443" s="54"/>
      <c r="DS443" s="54"/>
      <c r="DT443" s="54"/>
      <c r="DU443" s="54"/>
      <c r="DV443" s="54"/>
      <c r="DW443" s="54"/>
      <c r="DX443" s="54"/>
      <c r="DY443" s="54"/>
      <c r="DZ443" s="54"/>
      <c r="EA443" s="54"/>
      <c r="EB443" s="54"/>
      <c r="EC443" s="54"/>
      <c r="ED443" s="54"/>
      <c r="EE443" s="54"/>
      <c r="EF443" s="54"/>
      <c r="EG443" s="54"/>
      <c r="EH443" s="54"/>
      <c r="EI443" s="54"/>
      <c r="EJ443" s="54"/>
      <c r="EK443" s="54"/>
      <c r="EL443" s="54"/>
      <c r="EM443" s="54"/>
      <c r="EN443" s="54"/>
      <c r="EO443" s="54"/>
      <c r="EP443" s="54"/>
      <c r="EQ443" s="54"/>
      <c r="ER443" s="54"/>
      <c r="ES443" s="54"/>
      <c r="ET443" s="54"/>
      <c r="EU443" s="54"/>
      <c r="EV443" s="54"/>
      <c r="EW443" s="54"/>
      <c r="EX443" s="54"/>
      <c r="EY443" s="54"/>
      <c r="EZ443" s="54"/>
      <c r="FA443" s="54"/>
      <c r="FB443" s="54"/>
      <c r="FC443" s="54"/>
      <c r="FD443" s="54"/>
      <c r="FE443" s="54"/>
      <c r="FF443" s="54"/>
      <c r="FG443" s="54"/>
      <c r="FH443" s="54"/>
      <c r="FI443" s="54"/>
      <c r="FJ443" s="54"/>
      <c r="FK443" s="54"/>
      <c r="FL443" s="54"/>
      <c r="FM443" s="54"/>
      <c r="FN443" s="54"/>
      <c r="FO443" s="54"/>
      <c r="FP443" s="54"/>
      <c r="FQ443" s="54"/>
      <c r="FR443" s="54"/>
      <c r="FS443" s="54"/>
      <c r="FT443" s="54"/>
      <c r="FU443" s="54"/>
      <c r="FV443" s="54"/>
      <c r="FW443" s="54"/>
      <c r="FX443" s="54"/>
      <c r="FY443" s="54"/>
      <c r="FZ443" s="54"/>
      <c r="GA443" s="54"/>
      <c r="GB443" s="54"/>
      <c r="GC443" s="54"/>
      <c r="GD443" s="54"/>
      <c r="GE443" s="54"/>
      <c r="GF443" s="54"/>
      <c r="GG443" s="54"/>
      <c r="GH443" s="54"/>
    </row>
    <row r="444" spans="1:190">
      <c r="A444" s="180"/>
      <c r="B444" s="180"/>
      <c r="C444" s="55"/>
      <c r="D444" s="56"/>
      <c r="E444" s="50"/>
      <c r="F444" s="50"/>
      <c r="G444" s="50"/>
      <c r="H444" s="50"/>
      <c r="I444" s="50"/>
      <c r="J444" s="50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  <c r="BM444" s="54"/>
      <c r="BN444" s="54"/>
      <c r="BO444" s="54"/>
      <c r="BP444" s="54"/>
      <c r="BQ444" s="54"/>
      <c r="BR444" s="54"/>
      <c r="BS444" s="54"/>
      <c r="BT444" s="54"/>
      <c r="BU444" s="54"/>
      <c r="BV444" s="54"/>
      <c r="BW444" s="54"/>
      <c r="BX444" s="54"/>
      <c r="BY444" s="54"/>
      <c r="BZ444" s="54"/>
      <c r="CA444" s="54"/>
      <c r="CB444" s="54"/>
      <c r="CC444" s="54"/>
      <c r="CD444" s="54"/>
      <c r="CE444" s="54"/>
      <c r="CF444" s="54"/>
      <c r="CG444" s="54"/>
      <c r="CH444" s="54"/>
      <c r="CI444" s="54"/>
      <c r="CJ444" s="54"/>
      <c r="CK444" s="54"/>
      <c r="CL444" s="54"/>
      <c r="CM444" s="54"/>
      <c r="CN444" s="54"/>
      <c r="CO444" s="54"/>
      <c r="CP444" s="54"/>
      <c r="CQ444" s="54"/>
      <c r="CR444" s="54"/>
      <c r="CS444" s="54"/>
      <c r="CT444" s="54"/>
      <c r="CU444" s="54"/>
      <c r="CV444" s="54"/>
      <c r="CW444" s="54"/>
      <c r="CX444" s="54"/>
      <c r="CY444" s="54"/>
      <c r="CZ444" s="54"/>
      <c r="DA444" s="54"/>
      <c r="DB444" s="54"/>
      <c r="DC444" s="54"/>
      <c r="DD444" s="54"/>
      <c r="DE444" s="54"/>
      <c r="DF444" s="54"/>
      <c r="DG444" s="54"/>
      <c r="DH444" s="54"/>
      <c r="DI444" s="54"/>
      <c r="DJ444" s="54"/>
      <c r="DK444" s="54"/>
      <c r="DL444" s="54"/>
      <c r="DM444" s="54"/>
      <c r="DN444" s="54"/>
      <c r="DO444" s="54"/>
      <c r="DP444" s="54"/>
      <c r="DQ444" s="54"/>
      <c r="DR444" s="54"/>
      <c r="DS444" s="54"/>
      <c r="DT444" s="54"/>
      <c r="DU444" s="54"/>
      <c r="DV444" s="54"/>
      <c r="DW444" s="54"/>
      <c r="DX444" s="54"/>
      <c r="DY444" s="54"/>
      <c r="DZ444" s="54"/>
      <c r="EA444" s="54"/>
      <c r="EB444" s="54"/>
      <c r="EC444" s="54"/>
      <c r="ED444" s="54"/>
      <c r="EE444" s="54"/>
      <c r="EF444" s="54"/>
      <c r="EG444" s="54"/>
      <c r="EH444" s="54"/>
      <c r="EI444" s="54"/>
      <c r="EJ444" s="54"/>
      <c r="EK444" s="54"/>
      <c r="EL444" s="54"/>
      <c r="EM444" s="54"/>
      <c r="EN444" s="54"/>
      <c r="EO444" s="54"/>
      <c r="EP444" s="54"/>
      <c r="EQ444" s="54"/>
      <c r="ER444" s="54"/>
      <c r="ES444" s="54"/>
      <c r="ET444" s="54"/>
      <c r="EU444" s="54"/>
      <c r="EV444" s="54"/>
      <c r="EW444" s="54"/>
      <c r="EX444" s="54"/>
      <c r="EY444" s="54"/>
      <c r="EZ444" s="54"/>
      <c r="FA444" s="54"/>
      <c r="FB444" s="54"/>
      <c r="FC444" s="54"/>
      <c r="FD444" s="54"/>
      <c r="FE444" s="54"/>
      <c r="FF444" s="54"/>
      <c r="FG444" s="54"/>
      <c r="FH444" s="54"/>
      <c r="FI444" s="54"/>
      <c r="FJ444" s="54"/>
      <c r="FK444" s="54"/>
      <c r="FL444" s="54"/>
      <c r="FM444" s="54"/>
      <c r="FN444" s="54"/>
      <c r="FO444" s="54"/>
      <c r="FP444" s="54"/>
      <c r="FQ444" s="54"/>
      <c r="FR444" s="54"/>
      <c r="FS444" s="54"/>
      <c r="FT444" s="54"/>
      <c r="FU444" s="54"/>
      <c r="FV444" s="54"/>
      <c r="FW444" s="54"/>
      <c r="FX444" s="54"/>
      <c r="FY444" s="54"/>
      <c r="FZ444" s="54"/>
      <c r="GA444" s="54"/>
      <c r="GB444" s="54"/>
      <c r="GC444" s="54"/>
      <c r="GD444" s="54"/>
      <c r="GE444" s="54"/>
      <c r="GF444" s="54"/>
      <c r="GG444" s="54"/>
      <c r="GH444" s="54"/>
    </row>
    <row r="445" spans="1:190">
      <c r="A445" s="180"/>
      <c r="B445" s="180"/>
      <c r="C445" s="55"/>
      <c r="D445" s="56"/>
      <c r="E445" s="50"/>
      <c r="F445" s="50"/>
      <c r="G445" s="50"/>
      <c r="H445" s="50"/>
      <c r="I445" s="50"/>
      <c r="J445" s="50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  <c r="BM445" s="54"/>
      <c r="BN445" s="54"/>
      <c r="BO445" s="54"/>
      <c r="BP445" s="54"/>
      <c r="BQ445" s="54"/>
      <c r="BR445" s="54"/>
      <c r="BS445" s="54"/>
      <c r="BT445" s="54"/>
      <c r="BU445" s="54"/>
      <c r="BV445" s="54"/>
      <c r="BW445" s="54"/>
      <c r="BX445" s="54"/>
      <c r="BY445" s="54"/>
      <c r="BZ445" s="54"/>
      <c r="CA445" s="54"/>
      <c r="CB445" s="54"/>
      <c r="CC445" s="54"/>
      <c r="CD445" s="54"/>
      <c r="CE445" s="54"/>
      <c r="CF445" s="54"/>
      <c r="CG445" s="54"/>
      <c r="CH445" s="54"/>
      <c r="CI445" s="54"/>
      <c r="CJ445" s="54"/>
      <c r="CK445" s="54"/>
      <c r="CL445" s="54"/>
      <c r="CM445" s="54"/>
      <c r="CN445" s="54"/>
      <c r="CO445" s="54"/>
      <c r="CP445" s="54"/>
      <c r="CQ445" s="54"/>
      <c r="CR445" s="54"/>
      <c r="CS445" s="54"/>
      <c r="CT445" s="54"/>
      <c r="CU445" s="54"/>
      <c r="CV445" s="54"/>
      <c r="CW445" s="54"/>
      <c r="CX445" s="54"/>
      <c r="CY445" s="54"/>
      <c r="CZ445" s="54"/>
      <c r="DA445" s="54"/>
      <c r="DB445" s="54"/>
      <c r="DC445" s="54"/>
      <c r="DD445" s="54"/>
      <c r="DE445" s="54"/>
      <c r="DF445" s="54"/>
      <c r="DG445" s="54"/>
      <c r="DH445" s="54"/>
      <c r="DI445" s="54"/>
      <c r="DJ445" s="54"/>
      <c r="DK445" s="54"/>
      <c r="DL445" s="54"/>
      <c r="DM445" s="54"/>
      <c r="DN445" s="54"/>
      <c r="DO445" s="54"/>
      <c r="DP445" s="54"/>
      <c r="DQ445" s="54"/>
      <c r="DR445" s="54"/>
      <c r="DS445" s="54"/>
      <c r="DT445" s="54"/>
      <c r="DU445" s="54"/>
      <c r="DV445" s="54"/>
      <c r="DW445" s="54"/>
      <c r="DX445" s="54"/>
      <c r="DY445" s="54"/>
      <c r="DZ445" s="54"/>
      <c r="EA445" s="54"/>
      <c r="EB445" s="54"/>
      <c r="EC445" s="54"/>
      <c r="ED445" s="54"/>
      <c r="EE445" s="54"/>
      <c r="EF445" s="54"/>
      <c r="EG445" s="54"/>
      <c r="EH445" s="54"/>
      <c r="EI445" s="54"/>
      <c r="EJ445" s="54"/>
      <c r="EK445" s="54"/>
      <c r="EL445" s="54"/>
      <c r="EM445" s="54"/>
      <c r="EN445" s="54"/>
      <c r="EO445" s="54"/>
      <c r="EP445" s="54"/>
      <c r="EQ445" s="54"/>
      <c r="ER445" s="54"/>
      <c r="ES445" s="54"/>
      <c r="ET445" s="54"/>
      <c r="EU445" s="54"/>
      <c r="EV445" s="54"/>
      <c r="EW445" s="54"/>
      <c r="EX445" s="54"/>
      <c r="EY445" s="54"/>
      <c r="EZ445" s="54"/>
      <c r="FA445" s="54"/>
      <c r="FB445" s="54"/>
      <c r="FC445" s="54"/>
      <c r="FD445" s="54"/>
      <c r="FE445" s="54"/>
      <c r="FF445" s="54"/>
      <c r="FG445" s="54"/>
      <c r="FH445" s="54"/>
      <c r="FI445" s="54"/>
      <c r="FJ445" s="54"/>
      <c r="FK445" s="54"/>
      <c r="FL445" s="54"/>
      <c r="FM445" s="54"/>
      <c r="FN445" s="54"/>
      <c r="FO445" s="54"/>
      <c r="FP445" s="54"/>
      <c r="FQ445" s="54"/>
      <c r="FR445" s="54"/>
      <c r="FS445" s="54"/>
      <c r="FT445" s="54"/>
      <c r="FU445" s="54"/>
      <c r="FV445" s="54"/>
      <c r="FW445" s="54"/>
      <c r="FX445" s="54"/>
      <c r="FY445" s="54"/>
      <c r="FZ445" s="54"/>
      <c r="GA445" s="54"/>
      <c r="GB445" s="54"/>
      <c r="GC445" s="54"/>
      <c r="GD445" s="54"/>
      <c r="GE445" s="54"/>
      <c r="GF445" s="54"/>
      <c r="GG445" s="54"/>
      <c r="GH445" s="54"/>
    </row>
    <row r="446" spans="1:190">
      <c r="A446" s="180"/>
      <c r="B446" s="180"/>
      <c r="C446" s="55"/>
      <c r="D446" s="56"/>
      <c r="E446" s="50"/>
      <c r="F446" s="50"/>
      <c r="G446" s="50"/>
      <c r="H446" s="50"/>
      <c r="I446" s="50"/>
      <c r="J446" s="50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  <c r="BM446" s="54"/>
      <c r="BN446" s="54"/>
      <c r="BO446" s="54"/>
      <c r="BP446" s="54"/>
      <c r="BQ446" s="54"/>
      <c r="BR446" s="54"/>
      <c r="BS446" s="54"/>
      <c r="BT446" s="54"/>
      <c r="BU446" s="54"/>
      <c r="BV446" s="54"/>
      <c r="BW446" s="54"/>
      <c r="BX446" s="54"/>
      <c r="BY446" s="54"/>
      <c r="BZ446" s="54"/>
      <c r="CA446" s="54"/>
      <c r="CB446" s="54"/>
      <c r="CC446" s="54"/>
      <c r="CD446" s="54"/>
      <c r="CE446" s="54"/>
      <c r="CF446" s="54"/>
      <c r="CG446" s="54"/>
      <c r="CH446" s="54"/>
      <c r="CI446" s="54"/>
      <c r="CJ446" s="54"/>
      <c r="CK446" s="54"/>
      <c r="CL446" s="54"/>
      <c r="CM446" s="54"/>
      <c r="CN446" s="54"/>
      <c r="CO446" s="54"/>
      <c r="CP446" s="54"/>
      <c r="CQ446" s="54"/>
      <c r="CR446" s="54"/>
      <c r="CS446" s="54"/>
      <c r="CT446" s="54"/>
      <c r="CU446" s="54"/>
      <c r="CV446" s="54"/>
      <c r="CW446" s="54"/>
      <c r="CX446" s="54"/>
      <c r="CY446" s="54"/>
      <c r="CZ446" s="54"/>
      <c r="DA446" s="54"/>
      <c r="DB446" s="54"/>
      <c r="DC446" s="54"/>
      <c r="DD446" s="54"/>
      <c r="DE446" s="54"/>
      <c r="DF446" s="54"/>
      <c r="DG446" s="54"/>
      <c r="DH446" s="54"/>
      <c r="DI446" s="54"/>
      <c r="DJ446" s="54"/>
      <c r="DK446" s="54"/>
      <c r="DL446" s="54"/>
      <c r="DM446" s="54"/>
      <c r="DN446" s="54"/>
      <c r="DO446" s="54"/>
      <c r="DP446" s="54"/>
      <c r="DQ446" s="54"/>
      <c r="DR446" s="54"/>
      <c r="DS446" s="54"/>
      <c r="DT446" s="54"/>
      <c r="DU446" s="54"/>
      <c r="DV446" s="54"/>
      <c r="DW446" s="54"/>
      <c r="DX446" s="54"/>
      <c r="DY446" s="54"/>
      <c r="DZ446" s="54"/>
      <c r="EA446" s="54"/>
      <c r="EB446" s="54"/>
      <c r="EC446" s="54"/>
      <c r="ED446" s="54"/>
      <c r="EE446" s="54"/>
      <c r="EF446" s="54"/>
      <c r="EG446" s="54"/>
      <c r="EH446" s="54"/>
      <c r="EI446" s="54"/>
      <c r="EJ446" s="54"/>
      <c r="EK446" s="54"/>
      <c r="EL446" s="54"/>
      <c r="EM446" s="54"/>
      <c r="EN446" s="54"/>
      <c r="EO446" s="54"/>
      <c r="EP446" s="54"/>
      <c r="EQ446" s="54"/>
      <c r="ER446" s="54"/>
      <c r="ES446" s="54"/>
      <c r="ET446" s="54"/>
      <c r="EU446" s="54"/>
      <c r="EV446" s="54"/>
      <c r="EW446" s="54"/>
      <c r="EX446" s="54"/>
      <c r="EY446" s="54"/>
      <c r="EZ446" s="54"/>
      <c r="FA446" s="54"/>
      <c r="FB446" s="54"/>
      <c r="FC446" s="54"/>
      <c r="FD446" s="54"/>
      <c r="FE446" s="54"/>
      <c r="FF446" s="54"/>
      <c r="FG446" s="54"/>
      <c r="FH446" s="54"/>
      <c r="FI446" s="54"/>
      <c r="FJ446" s="54"/>
      <c r="FK446" s="54"/>
      <c r="FL446" s="54"/>
      <c r="FM446" s="54"/>
      <c r="FN446" s="54"/>
      <c r="FO446" s="54"/>
      <c r="FP446" s="54"/>
      <c r="FQ446" s="54"/>
      <c r="FR446" s="54"/>
      <c r="FS446" s="54"/>
      <c r="FT446" s="54"/>
      <c r="FU446" s="54"/>
      <c r="FV446" s="54"/>
      <c r="FW446" s="54"/>
      <c r="FX446" s="54"/>
      <c r="FY446" s="54"/>
      <c r="FZ446" s="54"/>
      <c r="GA446" s="54"/>
      <c r="GB446" s="54"/>
      <c r="GC446" s="54"/>
      <c r="GD446" s="54"/>
      <c r="GE446" s="54"/>
      <c r="GF446" s="54"/>
      <c r="GG446" s="54"/>
      <c r="GH446" s="54"/>
    </row>
    <row r="447" spans="1:190">
      <c r="A447" s="180"/>
      <c r="B447" s="180"/>
      <c r="C447" s="55"/>
      <c r="D447" s="56"/>
      <c r="E447" s="50"/>
      <c r="F447" s="50"/>
      <c r="G447" s="50"/>
      <c r="H447" s="50"/>
      <c r="I447" s="50"/>
      <c r="J447" s="50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  <c r="BM447" s="54"/>
      <c r="BN447" s="54"/>
      <c r="BO447" s="54"/>
      <c r="BP447" s="54"/>
      <c r="BQ447" s="54"/>
      <c r="BR447" s="54"/>
      <c r="BS447" s="54"/>
      <c r="BT447" s="54"/>
      <c r="BU447" s="54"/>
      <c r="BV447" s="54"/>
      <c r="BW447" s="54"/>
      <c r="BX447" s="54"/>
      <c r="BY447" s="54"/>
      <c r="BZ447" s="54"/>
      <c r="CA447" s="54"/>
      <c r="CB447" s="54"/>
      <c r="CC447" s="54"/>
      <c r="CD447" s="54"/>
      <c r="CE447" s="54"/>
      <c r="CF447" s="54"/>
      <c r="CG447" s="54"/>
      <c r="CH447" s="54"/>
      <c r="CI447" s="54"/>
      <c r="CJ447" s="54"/>
      <c r="CK447" s="54"/>
      <c r="CL447" s="54"/>
      <c r="CM447" s="54"/>
      <c r="CN447" s="54"/>
      <c r="CO447" s="54"/>
      <c r="CP447" s="54"/>
      <c r="CQ447" s="54"/>
      <c r="CR447" s="54"/>
      <c r="CS447" s="54"/>
      <c r="CT447" s="54"/>
      <c r="CU447" s="54"/>
      <c r="CV447" s="54"/>
      <c r="CW447" s="54"/>
      <c r="CX447" s="54"/>
      <c r="CY447" s="54"/>
      <c r="CZ447" s="54"/>
      <c r="DA447" s="54"/>
      <c r="DB447" s="54"/>
      <c r="DC447" s="54"/>
      <c r="DD447" s="54"/>
      <c r="DE447" s="54"/>
      <c r="DF447" s="54"/>
      <c r="DG447" s="54"/>
      <c r="DH447" s="54"/>
      <c r="DI447" s="54"/>
      <c r="DJ447" s="54"/>
      <c r="DK447" s="54"/>
      <c r="DL447" s="54"/>
      <c r="DM447" s="54"/>
      <c r="DN447" s="54"/>
      <c r="DO447" s="54"/>
      <c r="DP447" s="54"/>
      <c r="DQ447" s="54"/>
      <c r="DR447" s="54"/>
      <c r="DS447" s="54"/>
      <c r="DT447" s="54"/>
      <c r="DU447" s="54"/>
      <c r="DV447" s="54"/>
      <c r="DW447" s="54"/>
      <c r="DX447" s="54"/>
      <c r="DY447" s="54"/>
      <c r="DZ447" s="54"/>
      <c r="EA447" s="54"/>
      <c r="EB447" s="54"/>
      <c r="EC447" s="54"/>
      <c r="ED447" s="54"/>
      <c r="EE447" s="54"/>
      <c r="EF447" s="54"/>
      <c r="EG447" s="54"/>
      <c r="EH447" s="54"/>
      <c r="EI447" s="54"/>
      <c r="EJ447" s="54"/>
      <c r="EK447" s="54"/>
      <c r="EL447" s="54"/>
      <c r="EM447" s="54"/>
      <c r="EN447" s="54"/>
      <c r="EO447" s="54"/>
      <c r="EP447" s="54"/>
      <c r="EQ447" s="54"/>
      <c r="ER447" s="54"/>
      <c r="ES447" s="54"/>
      <c r="ET447" s="54"/>
      <c r="EU447" s="54"/>
      <c r="EV447" s="54"/>
      <c r="EW447" s="54"/>
      <c r="EX447" s="54"/>
      <c r="EY447" s="54"/>
      <c r="EZ447" s="54"/>
      <c r="FA447" s="54"/>
      <c r="FB447" s="54"/>
      <c r="FC447" s="54"/>
      <c r="FD447" s="54"/>
      <c r="FE447" s="54"/>
      <c r="FF447" s="54"/>
      <c r="FG447" s="54"/>
      <c r="FH447" s="54"/>
      <c r="FI447" s="54"/>
      <c r="FJ447" s="54"/>
      <c r="FK447" s="54"/>
      <c r="FL447" s="54"/>
      <c r="FM447" s="54"/>
      <c r="FN447" s="54"/>
      <c r="FO447" s="54"/>
      <c r="FP447" s="54"/>
      <c r="FQ447" s="54"/>
      <c r="FR447" s="54"/>
      <c r="FS447" s="54"/>
      <c r="FT447" s="54"/>
      <c r="FU447" s="54"/>
      <c r="FV447" s="54"/>
      <c r="FW447" s="54"/>
      <c r="FX447" s="54"/>
      <c r="FY447" s="54"/>
      <c r="FZ447" s="54"/>
      <c r="GA447" s="54"/>
      <c r="GB447" s="54"/>
      <c r="GC447" s="54"/>
      <c r="GD447" s="54"/>
      <c r="GE447" s="54"/>
      <c r="GF447" s="54"/>
      <c r="GG447" s="54"/>
      <c r="GH447" s="54"/>
    </row>
    <row r="448" spans="1:190">
      <c r="A448" s="180"/>
      <c r="B448" s="180"/>
      <c r="C448" s="55"/>
      <c r="D448" s="56"/>
      <c r="E448" s="50"/>
      <c r="F448" s="50"/>
      <c r="G448" s="50"/>
      <c r="H448" s="50"/>
      <c r="I448" s="50"/>
      <c r="J448" s="50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  <c r="BM448" s="54"/>
      <c r="BN448" s="54"/>
      <c r="BO448" s="54"/>
      <c r="BP448" s="54"/>
      <c r="BQ448" s="54"/>
      <c r="BR448" s="54"/>
      <c r="BS448" s="54"/>
      <c r="BT448" s="54"/>
      <c r="BU448" s="54"/>
      <c r="BV448" s="54"/>
      <c r="BW448" s="54"/>
      <c r="BX448" s="54"/>
      <c r="BY448" s="54"/>
      <c r="BZ448" s="54"/>
      <c r="CA448" s="54"/>
      <c r="CB448" s="54"/>
      <c r="CC448" s="54"/>
      <c r="CD448" s="54"/>
      <c r="CE448" s="54"/>
      <c r="CF448" s="54"/>
      <c r="CG448" s="54"/>
      <c r="CH448" s="54"/>
      <c r="CI448" s="54"/>
      <c r="CJ448" s="54"/>
      <c r="CK448" s="54"/>
      <c r="CL448" s="54"/>
      <c r="CM448" s="54"/>
      <c r="CN448" s="54"/>
      <c r="CO448" s="54"/>
      <c r="CP448" s="54"/>
      <c r="CQ448" s="54"/>
      <c r="CR448" s="54"/>
      <c r="CS448" s="54"/>
      <c r="CT448" s="54"/>
      <c r="CU448" s="54"/>
      <c r="CV448" s="54"/>
      <c r="CW448" s="54"/>
      <c r="CX448" s="54"/>
      <c r="CY448" s="54"/>
      <c r="CZ448" s="54"/>
      <c r="DA448" s="54"/>
      <c r="DB448" s="54"/>
      <c r="DC448" s="54"/>
      <c r="DD448" s="54"/>
      <c r="DE448" s="54"/>
      <c r="DF448" s="54"/>
      <c r="DG448" s="54"/>
      <c r="DH448" s="54"/>
      <c r="DI448" s="54"/>
      <c r="DJ448" s="54"/>
      <c r="DK448" s="54"/>
      <c r="DL448" s="54"/>
      <c r="DM448" s="54"/>
      <c r="DN448" s="54"/>
      <c r="DO448" s="54"/>
      <c r="DP448" s="54"/>
      <c r="DQ448" s="54"/>
      <c r="DR448" s="54"/>
      <c r="DS448" s="54"/>
      <c r="DT448" s="54"/>
      <c r="DU448" s="54"/>
      <c r="DV448" s="54"/>
      <c r="DW448" s="54"/>
      <c r="DX448" s="54"/>
      <c r="DY448" s="54"/>
      <c r="DZ448" s="54"/>
      <c r="EA448" s="54"/>
      <c r="EB448" s="54"/>
      <c r="EC448" s="54"/>
      <c r="ED448" s="54"/>
      <c r="EE448" s="54"/>
      <c r="EF448" s="54"/>
      <c r="EG448" s="54"/>
      <c r="EH448" s="54"/>
      <c r="EI448" s="54"/>
      <c r="EJ448" s="54"/>
      <c r="EK448" s="54"/>
      <c r="EL448" s="54"/>
      <c r="EM448" s="54"/>
      <c r="EN448" s="54"/>
      <c r="EO448" s="54"/>
      <c r="EP448" s="54"/>
      <c r="EQ448" s="54"/>
      <c r="ER448" s="54"/>
      <c r="ES448" s="54"/>
      <c r="ET448" s="54"/>
      <c r="EU448" s="54"/>
      <c r="EV448" s="54"/>
      <c r="EW448" s="54"/>
      <c r="EX448" s="54"/>
      <c r="EY448" s="54"/>
      <c r="EZ448" s="54"/>
      <c r="FA448" s="54"/>
      <c r="FB448" s="54"/>
      <c r="FC448" s="54"/>
      <c r="FD448" s="54"/>
      <c r="FE448" s="54"/>
      <c r="FF448" s="54"/>
      <c r="FG448" s="54"/>
      <c r="FH448" s="54"/>
      <c r="FI448" s="54"/>
      <c r="FJ448" s="54"/>
      <c r="FK448" s="54"/>
      <c r="FL448" s="54"/>
      <c r="FM448" s="54"/>
      <c r="FN448" s="54"/>
      <c r="FO448" s="54"/>
      <c r="FP448" s="54"/>
      <c r="FQ448" s="54"/>
      <c r="FR448" s="54"/>
      <c r="FS448" s="54"/>
      <c r="FT448" s="54"/>
      <c r="FU448" s="54"/>
      <c r="FV448" s="54"/>
      <c r="FW448" s="54"/>
      <c r="FX448" s="54"/>
      <c r="FY448" s="54"/>
      <c r="FZ448" s="54"/>
      <c r="GA448" s="54"/>
      <c r="GB448" s="54"/>
      <c r="GC448" s="54"/>
      <c r="GD448" s="54"/>
      <c r="GE448" s="54"/>
      <c r="GF448" s="54"/>
      <c r="GG448" s="54"/>
      <c r="GH448" s="54"/>
    </row>
    <row r="449" spans="1:190">
      <c r="A449" s="180"/>
      <c r="B449" s="180"/>
      <c r="C449" s="55"/>
      <c r="D449" s="56"/>
      <c r="E449" s="50"/>
      <c r="F449" s="50"/>
      <c r="G449" s="50"/>
      <c r="H449" s="50"/>
      <c r="I449" s="50"/>
      <c r="J449" s="50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  <c r="BM449" s="54"/>
      <c r="BN449" s="54"/>
      <c r="BO449" s="54"/>
      <c r="BP449" s="54"/>
      <c r="BQ449" s="54"/>
      <c r="BR449" s="54"/>
      <c r="BS449" s="54"/>
      <c r="BT449" s="54"/>
      <c r="BU449" s="54"/>
      <c r="BV449" s="54"/>
      <c r="BW449" s="54"/>
      <c r="BX449" s="54"/>
      <c r="BY449" s="54"/>
      <c r="BZ449" s="54"/>
      <c r="CA449" s="54"/>
      <c r="CB449" s="54"/>
      <c r="CC449" s="54"/>
      <c r="CD449" s="54"/>
      <c r="CE449" s="54"/>
      <c r="CF449" s="54"/>
      <c r="CG449" s="54"/>
      <c r="CH449" s="54"/>
      <c r="CI449" s="54"/>
      <c r="CJ449" s="54"/>
      <c r="CK449" s="54"/>
      <c r="CL449" s="54"/>
      <c r="CM449" s="54"/>
      <c r="CN449" s="54"/>
      <c r="CO449" s="54"/>
      <c r="CP449" s="54"/>
      <c r="CQ449" s="54"/>
      <c r="CR449" s="54"/>
      <c r="CS449" s="54"/>
      <c r="CT449" s="54"/>
      <c r="CU449" s="54"/>
      <c r="CV449" s="54"/>
      <c r="CW449" s="54"/>
      <c r="CX449" s="54"/>
      <c r="CY449" s="54"/>
      <c r="CZ449" s="54"/>
      <c r="DA449" s="54"/>
      <c r="DB449" s="54"/>
      <c r="DC449" s="54"/>
      <c r="DD449" s="54"/>
      <c r="DE449" s="54"/>
      <c r="DF449" s="54"/>
      <c r="DG449" s="54"/>
      <c r="DH449" s="54"/>
      <c r="DI449" s="54"/>
      <c r="DJ449" s="54"/>
      <c r="DK449" s="54"/>
      <c r="DL449" s="54"/>
      <c r="DM449" s="54"/>
      <c r="DN449" s="54"/>
      <c r="DO449" s="54"/>
      <c r="DP449" s="54"/>
      <c r="DQ449" s="54"/>
      <c r="DR449" s="54"/>
      <c r="DS449" s="54"/>
      <c r="DT449" s="54"/>
      <c r="DU449" s="54"/>
      <c r="DV449" s="54"/>
      <c r="DW449" s="54"/>
      <c r="DX449" s="54"/>
      <c r="DY449" s="54"/>
      <c r="DZ449" s="54"/>
      <c r="EA449" s="54"/>
      <c r="EB449" s="54"/>
      <c r="EC449" s="54"/>
      <c r="ED449" s="54"/>
      <c r="EE449" s="54"/>
      <c r="EF449" s="54"/>
      <c r="EG449" s="54"/>
      <c r="EH449" s="54"/>
      <c r="EI449" s="54"/>
      <c r="EJ449" s="54"/>
      <c r="EK449" s="54"/>
      <c r="EL449" s="54"/>
      <c r="EM449" s="54"/>
      <c r="EN449" s="54"/>
      <c r="EO449" s="54"/>
      <c r="EP449" s="54"/>
      <c r="EQ449" s="54"/>
      <c r="ER449" s="54"/>
      <c r="ES449" s="54"/>
      <c r="ET449" s="54"/>
      <c r="EU449" s="54"/>
      <c r="EV449" s="54"/>
      <c r="EW449" s="54"/>
      <c r="EX449" s="54"/>
      <c r="EY449" s="54"/>
      <c r="EZ449" s="54"/>
      <c r="FA449" s="54"/>
      <c r="FB449" s="54"/>
      <c r="FC449" s="54"/>
      <c r="FD449" s="54"/>
      <c r="FE449" s="54"/>
      <c r="FF449" s="54"/>
      <c r="FG449" s="54"/>
      <c r="FH449" s="54"/>
      <c r="FI449" s="54"/>
      <c r="FJ449" s="54"/>
      <c r="FK449" s="54"/>
      <c r="FL449" s="54"/>
      <c r="FM449" s="54"/>
      <c r="FN449" s="54"/>
      <c r="FO449" s="54"/>
      <c r="FP449" s="54"/>
      <c r="FQ449" s="54"/>
      <c r="FR449" s="54"/>
      <c r="FS449" s="54"/>
      <c r="FT449" s="54"/>
      <c r="FU449" s="54"/>
      <c r="FV449" s="54"/>
      <c r="FW449" s="54"/>
      <c r="FX449" s="54"/>
      <c r="FY449" s="54"/>
      <c r="FZ449" s="54"/>
      <c r="GA449" s="54"/>
      <c r="GB449" s="54"/>
      <c r="GC449" s="54"/>
      <c r="GD449" s="54"/>
      <c r="GE449" s="54"/>
      <c r="GF449" s="54"/>
      <c r="GG449" s="54"/>
      <c r="GH449" s="54"/>
    </row>
    <row r="450" spans="1:190">
      <c r="A450" s="180"/>
      <c r="B450" s="180"/>
      <c r="C450" s="55"/>
      <c r="D450" s="56"/>
      <c r="E450" s="50"/>
      <c r="F450" s="50"/>
      <c r="G450" s="50"/>
      <c r="H450" s="50"/>
      <c r="I450" s="50"/>
      <c r="J450" s="50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  <c r="BM450" s="54"/>
      <c r="BN450" s="54"/>
      <c r="BO450" s="54"/>
      <c r="BP450" s="54"/>
      <c r="BQ450" s="54"/>
      <c r="BR450" s="54"/>
      <c r="BS450" s="54"/>
      <c r="BT450" s="54"/>
      <c r="BU450" s="54"/>
      <c r="BV450" s="54"/>
      <c r="BW450" s="54"/>
      <c r="BX450" s="54"/>
      <c r="BY450" s="54"/>
      <c r="BZ450" s="54"/>
      <c r="CA450" s="54"/>
      <c r="CB450" s="54"/>
      <c r="CC450" s="54"/>
      <c r="CD450" s="54"/>
      <c r="CE450" s="54"/>
      <c r="CF450" s="54"/>
      <c r="CG450" s="54"/>
      <c r="CH450" s="54"/>
      <c r="CI450" s="54"/>
      <c r="CJ450" s="54"/>
      <c r="CK450" s="54"/>
      <c r="CL450" s="54"/>
      <c r="CM450" s="54"/>
      <c r="CN450" s="54"/>
      <c r="CO450" s="54"/>
      <c r="CP450" s="54"/>
      <c r="CQ450" s="54"/>
      <c r="CR450" s="54"/>
      <c r="CS450" s="54"/>
      <c r="CT450" s="54"/>
      <c r="CU450" s="54"/>
      <c r="CV450" s="54"/>
      <c r="CW450" s="54"/>
      <c r="CX450" s="54"/>
      <c r="CY450" s="54"/>
      <c r="CZ450" s="54"/>
      <c r="DA450" s="54"/>
      <c r="DB450" s="54"/>
      <c r="DC450" s="54"/>
      <c r="DD450" s="54"/>
      <c r="DE450" s="54"/>
      <c r="DF450" s="54"/>
      <c r="DG450" s="54"/>
      <c r="DH450" s="54"/>
      <c r="DI450" s="54"/>
      <c r="DJ450" s="54"/>
      <c r="DK450" s="54"/>
      <c r="DL450" s="54"/>
      <c r="DM450" s="54"/>
      <c r="DN450" s="54"/>
      <c r="DO450" s="54"/>
      <c r="DP450" s="54"/>
      <c r="DQ450" s="54"/>
      <c r="DR450" s="54"/>
      <c r="DS450" s="54"/>
      <c r="DT450" s="54"/>
      <c r="DU450" s="54"/>
      <c r="DV450" s="54"/>
      <c r="DW450" s="54"/>
      <c r="DX450" s="54"/>
      <c r="DY450" s="54"/>
      <c r="DZ450" s="54"/>
      <c r="EA450" s="54"/>
      <c r="EB450" s="54"/>
      <c r="EC450" s="54"/>
      <c r="ED450" s="54"/>
      <c r="EE450" s="54"/>
      <c r="EF450" s="54"/>
      <c r="EG450" s="54"/>
      <c r="EH450" s="54"/>
      <c r="EI450" s="54"/>
      <c r="EJ450" s="54"/>
      <c r="EK450" s="54"/>
      <c r="EL450" s="54"/>
      <c r="EM450" s="54"/>
      <c r="EN450" s="54"/>
      <c r="EO450" s="54"/>
      <c r="EP450" s="54"/>
      <c r="EQ450" s="54"/>
      <c r="ER450" s="54"/>
      <c r="ES450" s="54"/>
      <c r="ET450" s="54"/>
      <c r="EU450" s="54"/>
      <c r="EV450" s="54"/>
      <c r="EW450" s="54"/>
      <c r="EX450" s="54"/>
      <c r="EY450" s="54"/>
      <c r="EZ450" s="54"/>
      <c r="FA450" s="54"/>
      <c r="FB450" s="54"/>
      <c r="FC450" s="54"/>
      <c r="FD450" s="54"/>
      <c r="FE450" s="54"/>
      <c r="FF450" s="54"/>
      <c r="FG450" s="54"/>
      <c r="FH450" s="54"/>
      <c r="FI450" s="54"/>
      <c r="FJ450" s="54"/>
      <c r="FK450" s="54"/>
      <c r="FL450" s="54"/>
      <c r="FM450" s="54"/>
      <c r="FN450" s="54"/>
      <c r="FO450" s="54"/>
      <c r="FP450" s="54"/>
      <c r="FQ450" s="54"/>
      <c r="FR450" s="54"/>
      <c r="FS450" s="54"/>
      <c r="FT450" s="54"/>
      <c r="FU450" s="54"/>
      <c r="FV450" s="54"/>
      <c r="FW450" s="54"/>
      <c r="FX450" s="54"/>
      <c r="FY450" s="54"/>
      <c r="FZ450" s="54"/>
      <c r="GA450" s="54"/>
      <c r="GB450" s="54"/>
      <c r="GC450" s="54"/>
      <c r="GD450" s="54"/>
      <c r="GE450" s="54"/>
      <c r="GF450" s="54"/>
      <c r="GG450" s="54"/>
      <c r="GH450" s="54"/>
    </row>
    <row r="451" spans="1:190">
      <c r="A451" s="180"/>
      <c r="B451" s="180"/>
      <c r="C451" s="55"/>
      <c r="D451" s="56"/>
      <c r="E451" s="50"/>
      <c r="F451" s="50"/>
      <c r="G451" s="50"/>
      <c r="H451" s="50"/>
      <c r="I451" s="50"/>
      <c r="J451" s="50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  <c r="BM451" s="54"/>
      <c r="BN451" s="54"/>
      <c r="BO451" s="54"/>
      <c r="BP451" s="54"/>
      <c r="BQ451" s="54"/>
      <c r="BR451" s="54"/>
      <c r="BS451" s="54"/>
      <c r="BT451" s="54"/>
      <c r="BU451" s="54"/>
      <c r="BV451" s="54"/>
      <c r="BW451" s="54"/>
      <c r="BX451" s="54"/>
      <c r="BY451" s="54"/>
      <c r="BZ451" s="54"/>
      <c r="CA451" s="54"/>
      <c r="CB451" s="54"/>
      <c r="CC451" s="54"/>
      <c r="CD451" s="54"/>
      <c r="CE451" s="54"/>
      <c r="CF451" s="54"/>
      <c r="CG451" s="54"/>
      <c r="CH451" s="54"/>
      <c r="CI451" s="54"/>
      <c r="CJ451" s="54"/>
      <c r="CK451" s="54"/>
      <c r="CL451" s="54"/>
      <c r="CM451" s="54"/>
      <c r="CN451" s="54"/>
      <c r="CO451" s="54"/>
      <c r="CP451" s="54"/>
      <c r="CQ451" s="54"/>
      <c r="CR451" s="54"/>
      <c r="CS451" s="54"/>
      <c r="CT451" s="54"/>
      <c r="CU451" s="54"/>
      <c r="CV451" s="54"/>
      <c r="CW451" s="54"/>
      <c r="CX451" s="54"/>
      <c r="CY451" s="54"/>
      <c r="CZ451" s="54"/>
      <c r="DA451" s="54"/>
      <c r="DB451" s="54"/>
      <c r="DC451" s="54"/>
      <c r="DD451" s="54"/>
      <c r="DE451" s="54"/>
      <c r="DF451" s="54"/>
      <c r="DG451" s="54"/>
      <c r="DH451" s="54"/>
      <c r="DI451" s="54"/>
      <c r="DJ451" s="54"/>
      <c r="DK451" s="54"/>
      <c r="DL451" s="54"/>
      <c r="DM451" s="54"/>
      <c r="DN451" s="54"/>
      <c r="DO451" s="54"/>
      <c r="DP451" s="54"/>
      <c r="DQ451" s="54"/>
      <c r="DR451" s="54"/>
      <c r="DS451" s="54"/>
      <c r="DT451" s="54"/>
      <c r="DU451" s="54"/>
      <c r="DV451" s="54"/>
      <c r="DW451" s="54"/>
      <c r="DX451" s="54"/>
      <c r="DY451" s="54"/>
      <c r="DZ451" s="54"/>
      <c r="EA451" s="54"/>
      <c r="EB451" s="54"/>
      <c r="EC451" s="54"/>
      <c r="ED451" s="54"/>
      <c r="EE451" s="54"/>
      <c r="EF451" s="54"/>
      <c r="EG451" s="54"/>
      <c r="EH451" s="54"/>
      <c r="EI451" s="54"/>
      <c r="EJ451" s="54"/>
      <c r="EK451" s="54"/>
      <c r="EL451" s="54"/>
      <c r="EM451" s="54"/>
      <c r="EN451" s="54"/>
      <c r="EO451" s="54"/>
      <c r="EP451" s="54"/>
      <c r="EQ451" s="54"/>
      <c r="ER451" s="54"/>
      <c r="ES451" s="54"/>
      <c r="ET451" s="54"/>
      <c r="EU451" s="54"/>
      <c r="EV451" s="54"/>
      <c r="EW451" s="54"/>
      <c r="EX451" s="54"/>
      <c r="EY451" s="54"/>
      <c r="EZ451" s="54"/>
      <c r="FA451" s="54"/>
      <c r="FB451" s="54"/>
      <c r="FC451" s="54"/>
      <c r="FD451" s="54"/>
      <c r="FE451" s="54"/>
      <c r="FF451" s="54"/>
      <c r="FG451" s="54"/>
      <c r="FH451" s="54"/>
      <c r="FI451" s="54"/>
      <c r="FJ451" s="54"/>
      <c r="FK451" s="54"/>
      <c r="FL451" s="54"/>
      <c r="FM451" s="54"/>
      <c r="FN451" s="54"/>
      <c r="FO451" s="54"/>
      <c r="FP451" s="54"/>
      <c r="FQ451" s="54"/>
      <c r="FR451" s="54"/>
      <c r="FS451" s="54"/>
      <c r="FT451" s="54"/>
      <c r="FU451" s="54"/>
      <c r="FV451" s="54"/>
      <c r="FW451" s="54"/>
      <c r="FX451" s="54"/>
      <c r="FY451" s="54"/>
      <c r="FZ451" s="54"/>
      <c r="GA451" s="54"/>
      <c r="GB451" s="54"/>
      <c r="GC451" s="54"/>
      <c r="GD451" s="54"/>
      <c r="GE451" s="54"/>
      <c r="GF451" s="54"/>
      <c r="GG451" s="54"/>
      <c r="GH451" s="54"/>
    </row>
    <row r="452" spans="1:190">
      <c r="A452" s="180"/>
      <c r="B452" s="180"/>
      <c r="C452" s="55"/>
      <c r="D452" s="56"/>
      <c r="E452" s="50"/>
      <c r="F452" s="50"/>
      <c r="G452" s="50"/>
      <c r="H452" s="50"/>
      <c r="I452" s="50"/>
      <c r="J452" s="50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  <c r="BM452" s="54"/>
      <c r="BN452" s="54"/>
      <c r="BO452" s="54"/>
      <c r="BP452" s="54"/>
      <c r="BQ452" s="54"/>
      <c r="BR452" s="54"/>
      <c r="BS452" s="54"/>
      <c r="BT452" s="54"/>
      <c r="BU452" s="54"/>
      <c r="BV452" s="54"/>
      <c r="BW452" s="54"/>
      <c r="BX452" s="54"/>
      <c r="BY452" s="54"/>
      <c r="BZ452" s="54"/>
      <c r="CA452" s="54"/>
      <c r="CB452" s="54"/>
      <c r="CC452" s="54"/>
      <c r="CD452" s="54"/>
      <c r="CE452" s="54"/>
      <c r="CF452" s="54"/>
      <c r="CG452" s="54"/>
      <c r="CH452" s="54"/>
      <c r="CI452" s="54"/>
      <c r="CJ452" s="54"/>
      <c r="CK452" s="54"/>
      <c r="CL452" s="54"/>
      <c r="CM452" s="54"/>
      <c r="CN452" s="54"/>
      <c r="CO452" s="54"/>
      <c r="CP452" s="54"/>
      <c r="CQ452" s="54"/>
      <c r="CR452" s="54"/>
      <c r="CS452" s="54"/>
      <c r="CT452" s="54"/>
      <c r="CU452" s="54"/>
      <c r="CV452" s="54"/>
      <c r="CW452" s="54"/>
      <c r="CX452" s="54"/>
      <c r="CY452" s="54"/>
      <c r="CZ452" s="54"/>
      <c r="DA452" s="54"/>
      <c r="DB452" s="54"/>
      <c r="DC452" s="54"/>
      <c r="DD452" s="54"/>
      <c r="DE452" s="54"/>
      <c r="DF452" s="54"/>
      <c r="DG452" s="54"/>
      <c r="DH452" s="54"/>
      <c r="DI452" s="54"/>
      <c r="DJ452" s="54"/>
      <c r="DK452" s="54"/>
      <c r="DL452" s="54"/>
      <c r="DM452" s="54"/>
      <c r="DN452" s="54"/>
      <c r="DO452" s="54"/>
      <c r="DP452" s="54"/>
      <c r="DQ452" s="54"/>
      <c r="DR452" s="54"/>
      <c r="DS452" s="54"/>
      <c r="DT452" s="54"/>
      <c r="DU452" s="54"/>
      <c r="DV452" s="54"/>
      <c r="DW452" s="54"/>
      <c r="DX452" s="54"/>
      <c r="DY452" s="54"/>
      <c r="DZ452" s="54"/>
      <c r="EA452" s="54"/>
      <c r="EB452" s="54"/>
      <c r="EC452" s="54"/>
      <c r="ED452" s="54"/>
      <c r="EE452" s="54"/>
      <c r="EF452" s="54"/>
      <c r="EG452" s="54"/>
      <c r="EH452" s="54"/>
      <c r="EI452" s="54"/>
      <c r="EJ452" s="54"/>
      <c r="EK452" s="54"/>
      <c r="EL452" s="54"/>
      <c r="EM452" s="54"/>
      <c r="EN452" s="54"/>
      <c r="EO452" s="54"/>
      <c r="EP452" s="54"/>
      <c r="EQ452" s="54"/>
      <c r="ER452" s="54"/>
      <c r="ES452" s="54"/>
      <c r="ET452" s="54"/>
      <c r="EU452" s="54"/>
      <c r="EV452" s="54"/>
      <c r="EW452" s="54"/>
      <c r="EX452" s="54"/>
      <c r="EY452" s="54"/>
      <c r="EZ452" s="54"/>
      <c r="FA452" s="54"/>
      <c r="FB452" s="54"/>
      <c r="FC452" s="54"/>
      <c r="FD452" s="54"/>
      <c r="FE452" s="54"/>
      <c r="FF452" s="54"/>
      <c r="FG452" s="54"/>
      <c r="FH452" s="54"/>
      <c r="FI452" s="54"/>
      <c r="FJ452" s="54"/>
      <c r="FK452" s="54"/>
      <c r="FL452" s="54"/>
      <c r="FM452" s="54"/>
      <c r="FN452" s="54"/>
      <c r="FO452" s="54"/>
      <c r="FP452" s="54"/>
      <c r="FQ452" s="54"/>
      <c r="FR452" s="54"/>
      <c r="FS452" s="54"/>
      <c r="FT452" s="54"/>
      <c r="FU452" s="54"/>
      <c r="FV452" s="54"/>
      <c r="FW452" s="54"/>
      <c r="FX452" s="54"/>
      <c r="FY452" s="54"/>
      <c r="FZ452" s="54"/>
      <c r="GA452" s="54"/>
      <c r="GB452" s="54"/>
      <c r="GC452" s="54"/>
      <c r="GD452" s="54"/>
      <c r="GE452" s="54"/>
      <c r="GF452" s="54"/>
      <c r="GG452" s="54"/>
      <c r="GH452" s="54"/>
    </row>
    <row r="453" spans="1:190">
      <c r="A453" s="180"/>
      <c r="B453" s="180"/>
      <c r="C453" s="55"/>
      <c r="D453" s="56"/>
      <c r="E453" s="50"/>
      <c r="F453" s="50"/>
      <c r="G453" s="50"/>
      <c r="H453" s="50"/>
      <c r="I453" s="50"/>
      <c r="J453" s="50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  <c r="BM453" s="54"/>
      <c r="BN453" s="54"/>
      <c r="BO453" s="54"/>
      <c r="BP453" s="54"/>
      <c r="BQ453" s="54"/>
      <c r="BR453" s="54"/>
      <c r="BS453" s="54"/>
      <c r="BT453" s="54"/>
      <c r="BU453" s="54"/>
      <c r="BV453" s="54"/>
      <c r="BW453" s="54"/>
      <c r="BX453" s="54"/>
      <c r="BY453" s="54"/>
      <c r="BZ453" s="54"/>
      <c r="CA453" s="54"/>
      <c r="CB453" s="54"/>
      <c r="CC453" s="54"/>
      <c r="CD453" s="54"/>
      <c r="CE453" s="54"/>
      <c r="CF453" s="54"/>
      <c r="CG453" s="54"/>
      <c r="CH453" s="54"/>
      <c r="CI453" s="54"/>
      <c r="CJ453" s="54"/>
      <c r="CK453" s="54"/>
      <c r="CL453" s="54"/>
      <c r="CM453" s="54"/>
      <c r="CN453" s="54"/>
      <c r="CO453" s="54"/>
      <c r="CP453" s="54"/>
      <c r="CQ453" s="54"/>
      <c r="CR453" s="54"/>
      <c r="CS453" s="54"/>
      <c r="CT453" s="54"/>
      <c r="CU453" s="54"/>
      <c r="CV453" s="54"/>
      <c r="CW453" s="54"/>
      <c r="CX453" s="54"/>
      <c r="CY453" s="54"/>
      <c r="CZ453" s="54"/>
      <c r="DA453" s="54"/>
      <c r="DB453" s="54"/>
      <c r="DC453" s="54"/>
      <c r="DD453" s="54"/>
      <c r="DE453" s="54"/>
      <c r="DF453" s="54"/>
      <c r="DG453" s="54"/>
      <c r="DH453" s="54"/>
      <c r="DI453" s="54"/>
      <c r="DJ453" s="54"/>
      <c r="DK453" s="54"/>
      <c r="DL453" s="54"/>
      <c r="DM453" s="54"/>
      <c r="DN453" s="54"/>
      <c r="DO453" s="54"/>
      <c r="DP453" s="54"/>
      <c r="DQ453" s="54"/>
      <c r="DR453" s="54"/>
      <c r="DS453" s="54"/>
      <c r="DT453" s="54"/>
      <c r="DU453" s="54"/>
      <c r="DV453" s="54"/>
      <c r="DW453" s="54"/>
      <c r="DX453" s="54"/>
      <c r="DY453" s="54"/>
      <c r="DZ453" s="54"/>
      <c r="EA453" s="54"/>
      <c r="EB453" s="54"/>
      <c r="EC453" s="54"/>
      <c r="ED453" s="54"/>
      <c r="EE453" s="54"/>
      <c r="EF453" s="54"/>
      <c r="EG453" s="54"/>
      <c r="EH453" s="54"/>
      <c r="EI453" s="54"/>
      <c r="EJ453" s="54"/>
      <c r="EK453" s="54"/>
      <c r="EL453" s="54"/>
      <c r="EM453" s="54"/>
      <c r="EN453" s="54"/>
      <c r="EO453" s="54"/>
      <c r="EP453" s="54"/>
      <c r="EQ453" s="54"/>
      <c r="ER453" s="54"/>
      <c r="ES453" s="54"/>
      <c r="ET453" s="54"/>
      <c r="EU453" s="54"/>
      <c r="EV453" s="54"/>
      <c r="EW453" s="54"/>
      <c r="EX453" s="54"/>
      <c r="EY453" s="54"/>
      <c r="EZ453" s="54"/>
      <c r="FA453" s="54"/>
      <c r="FB453" s="54"/>
      <c r="FC453" s="54"/>
      <c r="FD453" s="54"/>
      <c r="FE453" s="54"/>
      <c r="FF453" s="54"/>
      <c r="FG453" s="54"/>
      <c r="FH453" s="54"/>
      <c r="FI453" s="54"/>
      <c r="FJ453" s="54"/>
      <c r="FK453" s="54"/>
      <c r="FL453" s="54"/>
      <c r="FM453" s="54"/>
      <c r="FN453" s="54"/>
      <c r="FO453" s="54"/>
      <c r="FP453" s="54"/>
      <c r="FQ453" s="54"/>
      <c r="FR453" s="54"/>
      <c r="FS453" s="54"/>
      <c r="FT453" s="54"/>
      <c r="FU453" s="54"/>
      <c r="FV453" s="54"/>
      <c r="FW453" s="54"/>
      <c r="FX453" s="54"/>
      <c r="FY453" s="54"/>
      <c r="FZ453" s="54"/>
      <c r="GA453" s="54"/>
      <c r="GB453" s="54"/>
      <c r="GC453" s="54"/>
      <c r="GD453" s="54"/>
      <c r="GE453" s="54"/>
      <c r="GF453" s="54"/>
      <c r="GG453" s="54"/>
      <c r="GH453" s="54"/>
    </row>
    <row r="454" spans="1:190">
      <c r="A454" s="180"/>
      <c r="B454" s="180"/>
      <c r="C454" s="55"/>
      <c r="D454" s="56"/>
      <c r="E454" s="50"/>
      <c r="F454" s="50"/>
      <c r="G454" s="50"/>
      <c r="H454" s="50"/>
      <c r="I454" s="50"/>
      <c r="J454" s="50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  <c r="BM454" s="54"/>
      <c r="BN454" s="54"/>
      <c r="BO454" s="54"/>
      <c r="BP454" s="54"/>
      <c r="BQ454" s="54"/>
      <c r="BR454" s="54"/>
      <c r="BS454" s="54"/>
      <c r="BT454" s="54"/>
      <c r="BU454" s="54"/>
      <c r="BV454" s="54"/>
      <c r="BW454" s="54"/>
      <c r="BX454" s="54"/>
      <c r="BY454" s="54"/>
      <c r="BZ454" s="54"/>
      <c r="CA454" s="54"/>
      <c r="CB454" s="54"/>
      <c r="CC454" s="54"/>
      <c r="CD454" s="54"/>
      <c r="CE454" s="54"/>
      <c r="CF454" s="54"/>
      <c r="CG454" s="54"/>
      <c r="CH454" s="54"/>
      <c r="CI454" s="54"/>
      <c r="CJ454" s="54"/>
      <c r="CK454" s="54"/>
      <c r="CL454" s="54"/>
      <c r="CM454" s="54"/>
      <c r="CN454" s="54"/>
      <c r="CO454" s="54"/>
      <c r="CP454" s="54"/>
      <c r="CQ454" s="54"/>
      <c r="CR454" s="54"/>
      <c r="CS454" s="54"/>
      <c r="CT454" s="54"/>
      <c r="CU454" s="54"/>
      <c r="CV454" s="54"/>
      <c r="CW454" s="54"/>
      <c r="CX454" s="54"/>
      <c r="CY454" s="54"/>
      <c r="CZ454" s="54"/>
      <c r="DA454" s="54"/>
      <c r="DB454" s="54"/>
      <c r="DC454" s="54"/>
      <c r="DD454" s="54"/>
      <c r="DE454" s="54"/>
      <c r="DF454" s="54"/>
      <c r="DG454" s="54"/>
      <c r="DH454" s="54"/>
      <c r="DI454" s="54"/>
      <c r="DJ454" s="54"/>
      <c r="DK454" s="54"/>
      <c r="DL454" s="54"/>
      <c r="DM454" s="54"/>
      <c r="DN454" s="54"/>
      <c r="DO454" s="54"/>
      <c r="DP454" s="54"/>
      <c r="DQ454" s="54"/>
      <c r="DR454" s="54"/>
      <c r="DS454" s="54"/>
      <c r="DT454" s="54"/>
      <c r="DU454" s="54"/>
      <c r="DV454" s="54"/>
      <c r="DW454" s="54"/>
      <c r="DX454" s="54"/>
      <c r="DY454" s="54"/>
      <c r="DZ454" s="54"/>
      <c r="EA454" s="54"/>
      <c r="EB454" s="54"/>
      <c r="EC454" s="54"/>
      <c r="ED454" s="54"/>
      <c r="EE454" s="54"/>
      <c r="EF454" s="54"/>
      <c r="EG454" s="54"/>
      <c r="EH454" s="54"/>
      <c r="EI454" s="54"/>
      <c r="EJ454" s="54"/>
      <c r="EK454" s="54"/>
      <c r="EL454" s="54"/>
      <c r="EM454" s="54"/>
      <c r="EN454" s="54"/>
      <c r="EO454" s="54"/>
      <c r="EP454" s="54"/>
      <c r="EQ454" s="54"/>
      <c r="ER454" s="54"/>
      <c r="ES454" s="54"/>
      <c r="ET454" s="54"/>
      <c r="EU454" s="54"/>
      <c r="EV454" s="54"/>
      <c r="EW454" s="54"/>
      <c r="EX454" s="54"/>
      <c r="EY454" s="54"/>
      <c r="EZ454" s="54"/>
      <c r="FA454" s="54"/>
      <c r="FB454" s="54"/>
      <c r="FC454" s="54"/>
      <c r="FD454" s="54"/>
      <c r="FE454" s="54"/>
      <c r="FF454" s="54"/>
      <c r="FG454" s="54"/>
      <c r="FH454" s="54"/>
      <c r="FI454" s="54"/>
      <c r="FJ454" s="54"/>
      <c r="FK454" s="54"/>
      <c r="FL454" s="54"/>
      <c r="FM454" s="54"/>
      <c r="FN454" s="54"/>
      <c r="FO454" s="54"/>
      <c r="FP454" s="54"/>
      <c r="FQ454" s="54"/>
      <c r="FR454" s="54"/>
      <c r="FS454" s="54"/>
      <c r="FT454" s="54"/>
      <c r="FU454" s="54"/>
      <c r="FV454" s="54"/>
      <c r="FW454" s="54"/>
      <c r="FX454" s="54"/>
      <c r="FY454" s="54"/>
      <c r="FZ454" s="54"/>
      <c r="GA454" s="54"/>
      <c r="GB454" s="54"/>
      <c r="GC454" s="54"/>
      <c r="GD454" s="54"/>
      <c r="GE454" s="54"/>
      <c r="GF454" s="54"/>
      <c r="GG454" s="54"/>
      <c r="GH454" s="54"/>
    </row>
    <row r="455" spans="1:190">
      <c r="A455" s="180"/>
      <c r="B455" s="180"/>
      <c r="C455" s="55"/>
      <c r="D455" s="56"/>
      <c r="E455" s="50"/>
      <c r="F455" s="50"/>
      <c r="G455" s="50"/>
      <c r="H455" s="50"/>
      <c r="I455" s="50"/>
      <c r="J455" s="50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  <c r="BM455" s="54"/>
      <c r="BN455" s="54"/>
      <c r="BO455" s="54"/>
      <c r="BP455" s="54"/>
      <c r="BQ455" s="54"/>
      <c r="BR455" s="54"/>
      <c r="BS455" s="54"/>
      <c r="BT455" s="54"/>
      <c r="BU455" s="54"/>
      <c r="BV455" s="54"/>
      <c r="BW455" s="54"/>
      <c r="BX455" s="54"/>
      <c r="BY455" s="54"/>
      <c r="BZ455" s="54"/>
      <c r="CA455" s="54"/>
      <c r="CB455" s="54"/>
      <c r="CC455" s="54"/>
      <c r="CD455" s="54"/>
      <c r="CE455" s="54"/>
      <c r="CF455" s="54"/>
      <c r="CG455" s="54"/>
      <c r="CH455" s="54"/>
      <c r="CI455" s="54"/>
      <c r="CJ455" s="54"/>
      <c r="CK455" s="54"/>
      <c r="CL455" s="54"/>
      <c r="CM455" s="54"/>
      <c r="CN455" s="54"/>
      <c r="CO455" s="54"/>
      <c r="CP455" s="54"/>
      <c r="CQ455" s="54"/>
      <c r="CR455" s="54"/>
      <c r="CS455" s="54"/>
      <c r="CT455" s="54"/>
      <c r="CU455" s="54"/>
      <c r="CV455" s="54"/>
      <c r="CW455" s="54"/>
      <c r="CX455" s="54"/>
      <c r="CY455" s="54"/>
      <c r="CZ455" s="54"/>
      <c r="DA455" s="54"/>
      <c r="DB455" s="54"/>
      <c r="DC455" s="54"/>
      <c r="DD455" s="54"/>
      <c r="DE455" s="54"/>
      <c r="DF455" s="54"/>
      <c r="DG455" s="54"/>
      <c r="DH455" s="54"/>
      <c r="DI455" s="54"/>
      <c r="DJ455" s="54"/>
      <c r="DK455" s="54"/>
      <c r="DL455" s="54"/>
      <c r="DM455" s="54"/>
      <c r="DN455" s="54"/>
      <c r="DO455" s="54"/>
      <c r="DP455" s="54"/>
      <c r="DQ455" s="54"/>
      <c r="DR455" s="54"/>
      <c r="DS455" s="54"/>
      <c r="DT455" s="54"/>
      <c r="DU455" s="54"/>
      <c r="DV455" s="54"/>
      <c r="DW455" s="54"/>
      <c r="DX455" s="54"/>
      <c r="DY455" s="54"/>
      <c r="DZ455" s="54"/>
      <c r="EA455" s="54"/>
      <c r="EB455" s="54"/>
      <c r="EC455" s="54"/>
      <c r="ED455" s="54"/>
      <c r="EE455" s="54"/>
      <c r="EF455" s="54"/>
      <c r="EG455" s="54"/>
      <c r="EH455" s="54"/>
      <c r="EI455" s="54"/>
      <c r="EJ455" s="54"/>
      <c r="EK455" s="54"/>
      <c r="EL455" s="54"/>
      <c r="EM455" s="54"/>
      <c r="EN455" s="54"/>
      <c r="EO455" s="54"/>
      <c r="EP455" s="54"/>
      <c r="EQ455" s="54"/>
      <c r="ER455" s="54"/>
      <c r="ES455" s="54"/>
      <c r="ET455" s="54"/>
      <c r="EU455" s="54"/>
      <c r="EV455" s="54"/>
      <c r="EW455" s="54"/>
      <c r="EX455" s="54"/>
      <c r="EY455" s="54"/>
      <c r="EZ455" s="54"/>
      <c r="FA455" s="54"/>
      <c r="FB455" s="54"/>
      <c r="FC455" s="54"/>
      <c r="FD455" s="54"/>
      <c r="FE455" s="54"/>
      <c r="FF455" s="54"/>
      <c r="FG455" s="54"/>
      <c r="FH455" s="54"/>
      <c r="FI455" s="54"/>
      <c r="FJ455" s="54"/>
      <c r="FK455" s="54"/>
      <c r="FL455" s="54"/>
      <c r="FM455" s="54"/>
      <c r="FN455" s="54"/>
      <c r="FO455" s="54"/>
      <c r="FP455" s="54"/>
      <c r="FQ455" s="54"/>
      <c r="FR455" s="54"/>
      <c r="FS455" s="54"/>
      <c r="FT455" s="54"/>
      <c r="FU455" s="54"/>
      <c r="FV455" s="54"/>
      <c r="FW455" s="54"/>
      <c r="FX455" s="54"/>
      <c r="FY455" s="54"/>
      <c r="FZ455" s="54"/>
      <c r="GA455" s="54"/>
      <c r="GB455" s="54"/>
      <c r="GC455" s="54"/>
      <c r="GD455" s="54"/>
      <c r="GE455" s="54"/>
      <c r="GF455" s="54"/>
      <c r="GG455" s="54"/>
      <c r="GH455" s="54"/>
    </row>
    <row r="456" spans="1:190">
      <c r="A456" s="180"/>
      <c r="B456" s="180"/>
      <c r="C456" s="55"/>
      <c r="D456" s="56"/>
      <c r="E456" s="50"/>
      <c r="F456" s="50"/>
      <c r="G456" s="50"/>
      <c r="H456" s="50"/>
      <c r="I456" s="50"/>
      <c r="J456" s="50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F456" s="54"/>
      <c r="BG456" s="54"/>
      <c r="BH456" s="54"/>
      <c r="BI456" s="54"/>
      <c r="BJ456" s="54"/>
      <c r="BK456" s="54"/>
      <c r="BL456" s="54"/>
      <c r="BM456" s="54"/>
      <c r="BN456" s="54"/>
      <c r="BO456" s="54"/>
      <c r="BP456" s="54"/>
      <c r="BQ456" s="54"/>
      <c r="BR456" s="54"/>
      <c r="BS456" s="54"/>
      <c r="BT456" s="54"/>
      <c r="BU456" s="54"/>
      <c r="BV456" s="54"/>
      <c r="BW456" s="54"/>
      <c r="BX456" s="54"/>
      <c r="BY456" s="54"/>
      <c r="BZ456" s="54"/>
      <c r="CA456" s="54"/>
      <c r="CB456" s="54"/>
      <c r="CC456" s="54"/>
      <c r="CD456" s="54"/>
      <c r="CE456" s="54"/>
      <c r="CF456" s="54"/>
      <c r="CG456" s="54"/>
      <c r="CH456" s="54"/>
      <c r="CI456" s="54"/>
      <c r="CJ456" s="54"/>
      <c r="CK456" s="54"/>
      <c r="CL456" s="54"/>
      <c r="CM456" s="54"/>
      <c r="CN456" s="54"/>
      <c r="CO456" s="54"/>
      <c r="CP456" s="54"/>
      <c r="CQ456" s="54"/>
      <c r="CR456" s="54"/>
      <c r="CS456" s="54"/>
      <c r="CT456" s="54"/>
      <c r="CU456" s="54"/>
      <c r="CV456" s="54"/>
      <c r="CW456" s="54"/>
      <c r="CX456" s="54"/>
      <c r="CY456" s="54"/>
      <c r="CZ456" s="54"/>
      <c r="DA456" s="54"/>
      <c r="DB456" s="54"/>
      <c r="DC456" s="54"/>
      <c r="DD456" s="54"/>
      <c r="DE456" s="54"/>
      <c r="DF456" s="54"/>
      <c r="DG456" s="54"/>
      <c r="DH456" s="54"/>
      <c r="DI456" s="54"/>
      <c r="DJ456" s="54"/>
      <c r="DK456" s="54"/>
      <c r="DL456" s="54"/>
      <c r="DM456" s="54"/>
      <c r="DN456" s="54"/>
      <c r="DO456" s="54"/>
      <c r="DP456" s="54"/>
      <c r="DQ456" s="54"/>
      <c r="DR456" s="54"/>
      <c r="DS456" s="54"/>
      <c r="DT456" s="54"/>
      <c r="DU456" s="54"/>
      <c r="DV456" s="54"/>
      <c r="DW456" s="54"/>
      <c r="DX456" s="54"/>
      <c r="DY456" s="54"/>
      <c r="DZ456" s="54"/>
      <c r="EA456" s="54"/>
      <c r="EB456" s="54"/>
      <c r="EC456" s="54"/>
      <c r="ED456" s="54"/>
      <c r="EE456" s="54"/>
      <c r="EF456" s="54"/>
      <c r="EG456" s="54"/>
      <c r="EH456" s="54"/>
      <c r="EI456" s="54"/>
      <c r="EJ456" s="54"/>
      <c r="EK456" s="54"/>
      <c r="EL456" s="54"/>
      <c r="EM456" s="54"/>
      <c r="EN456" s="54"/>
      <c r="EO456" s="54"/>
      <c r="EP456" s="54"/>
      <c r="EQ456" s="54"/>
      <c r="ER456" s="54"/>
      <c r="ES456" s="54"/>
      <c r="ET456" s="54"/>
      <c r="EU456" s="54"/>
      <c r="EV456" s="54"/>
      <c r="EW456" s="54"/>
      <c r="EX456" s="54"/>
      <c r="EY456" s="54"/>
      <c r="EZ456" s="54"/>
      <c r="FA456" s="54"/>
      <c r="FB456" s="54"/>
      <c r="FC456" s="54"/>
      <c r="FD456" s="54"/>
      <c r="FE456" s="54"/>
      <c r="FF456" s="54"/>
      <c r="FG456" s="54"/>
      <c r="FH456" s="54"/>
      <c r="FI456" s="54"/>
      <c r="FJ456" s="54"/>
      <c r="FK456" s="54"/>
      <c r="FL456" s="54"/>
      <c r="FM456" s="54"/>
      <c r="FN456" s="54"/>
      <c r="FO456" s="54"/>
      <c r="FP456" s="54"/>
      <c r="FQ456" s="54"/>
      <c r="FR456" s="54"/>
      <c r="FS456" s="54"/>
      <c r="FT456" s="54"/>
      <c r="FU456" s="54"/>
      <c r="FV456" s="54"/>
      <c r="FW456" s="54"/>
      <c r="FX456" s="54"/>
      <c r="FY456" s="54"/>
      <c r="FZ456" s="54"/>
      <c r="GA456" s="54"/>
      <c r="GB456" s="54"/>
      <c r="GC456" s="54"/>
      <c r="GD456" s="54"/>
      <c r="GE456" s="54"/>
      <c r="GF456" s="54"/>
      <c r="GG456" s="54"/>
      <c r="GH456" s="54"/>
    </row>
    <row r="457" spans="1:190">
      <c r="A457" s="180"/>
      <c r="B457" s="180"/>
      <c r="C457" s="55"/>
      <c r="D457" s="56"/>
      <c r="E457" s="50"/>
      <c r="F457" s="50"/>
      <c r="G457" s="50"/>
      <c r="H457" s="50"/>
      <c r="I457" s="50"/>
      <c r="J457" s="50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F457" s="54"/>
      <c r="BG457" s="54"/>
      <c r="BH457" s="54"/>
      <c r="BI457" s="54"/>
      <c r="BJ457" s="54"/>
      <c r="BK457" s="54"/>
      <c r="BL457" s="54"/>
      <c r="BM457" s="54"/>
      <c r="BN457" s="54"/>
      <c r="BO457" s="54"/>
      <c r="BP457" s="54"/>
      <c r="BQ457" s="54"/>
      <c r="BR457" s="54"/>
      <c r="BS457" s="54"/>
      <c r="BT457" s="54"/>
      <c r="BU457" s="54"/>
      <c r="BV457" s="54"/>
      <c r="BW457" s="54"/>
      <c r="BX457" s="54"/>
      <c r="BY457" s="54"/>
      <c r="BZ457" s="54"/>
      <c r="CA457" s="54"/>
      <c r="CB457" s="54"/>
      <c r="CC457" s="54"/>
      <c r="CD457" s="54"/>
      <c r="CE457" s="54"/>
      <c r="CF457" s="54"/>
      <c r="CG457" s="54"/>
      <c r="CH457" s="54"/>
      <c r="CI457" s="54"/>
      <c r="CJ457" s="54"/>
      <c r="CK457" s="54"/>
      <c r="CL457" s="54"/>
      <c r="CM457" s="54"/>
      <c r="CN457" s="54"/>
      <c r="CO457" s="54"/>
      <c r="CP457" s="54"/>
      <c r="CQ457" s="54"/>
      <c r="CR457" s="54"/>
      <c r="CS457" s="54"/>
      <c r="CT457" s="54"/>
      <c r="CU457" s="54"/>
      <c r="CV457" s="54"/>
      <c r="CW457" s="54"/>
      <c r="CX457" s="54"/>
      <c r="CY457" s="54"/>
      <c r="CZ457" s="54"/>
      <c r="DA457" s="54"/>
      <c r="DB457" s="54"/>
      <c r="DC457" s="54"/>
      <c r="DD457" s="54"/>
      <c r="DE457" s="54"/>
      <c r="DF457" s="54"/>
      <c r="DG457" s="54"/>
      <c r="DH457" s="54"/>
      <c r="DI457" s="54"/>
      <c r="DJ457" s="54"/>
      <c r="DK457" s="54"/>
      <c r="DL457" s="54"/>
      <c r="DM457" s="54"/>
      <c r="DN457" s="54"/>
      <c r="DO457" s="54"/>
      <c r="DP457" s="54"/>
      <c r="DQ457" s="54"/>
      <c r="DR457" s="54"/>
      <c r="DS457" s="54"/>
      <c r="DT457" s="54"/>
      <c r="DU457" s="54"/>
      <c r="DV457" s="54"/>
      <c r="DW457" s="54"/>
      <c r="DX457" s="54"/>
      <c r="DY457" s="54"/>
      <c r="DZ457" s="54"/>
      <c r="EA457" s="54"/>
      <c r="EB457" s="54"/>
      <c r="EC457" s="54"/>
      <c r="ED457" s="54"/>
      <c r="EE457" s="54"/>
      <c r="EF457" s="54"/>
      <c r="EG457" s="54"/>
      <c r="EH457" s="54"/>
      <c r="EI457" s="54"/>
      <c r="EJ457" s="54"/>
      <c r="EK457" s="54"/>
      <c r="EL457" s="54"/>
      <c r="EM457" s="54"/>
      <c r="EN457" s="54"/>
      <c r="EO457" s="54"/>
      <c r="EP457" s="54"/>
      <c r="EQ457" s="54"/>
      <c r="ER457" s="54"/>
      <c r="ES457" s="54"/>
      <c r="ET457" s="54"/>
      <c r="EU457" s="54"/>
      <c r="EV457" s="54"/>
      <c r="EW457" s="54"/>
      <c r="EX457" s="54"/>
      <c r="EY457" s="54"/>
      <c r="EZ457" s="54"/>
      <c r="FA457" s="54"/>
      <c r="FB457" s="54"/>
      <c r="FC457" s="54"/>
      <c r="FD457" s="54"/>
      <c r="FE457" s="54"/>
      <c r="FF457" s="54"/>
      <c r="FG457" s="54"/>
      <c r="FH457" s="54"/>
      <c r="FI457" s="54"/>
      <c r="FJ457" s="54"/>
      <c r="FK457" s="54"/>
      <c r="FL457" s="54"/>
      <c r="FM457" s="54"/>
      <c r="FN457" s="54"/>
      <c r="FO457" s="54"/>
      <c r="FP457" s="54"/>
      <c r="FQ457" s="54"/>
      <c r="FR457" s="54"/>
      <c r="FS457" s="54"/>
      <c r="FT457" s="54"/>
      <c r="FU457" s="54"/>
      <c r="FV457" s="54"/>
      <c r="FW457" s="54"/>
      <c r="FX457" s="54"/>
      <c r="FY457" s="54"/>
      <c r="FZ457" s="54"/>
      <c r="GA457" s="54"/>
      <c r="GB457" s="54"/>
      <c r="GC457" s="54"/>
      <c r="GD457" s="54"/>
      <c r="GE457" s="54"/>
      <c r="GF457" s="54"/>
      <c r="GG457" s="54"/>
      <c r="GH457" s="54"/>
    </row>
    <row r="458" spans="1:190">
      <c r="A458" s="180"/>
      <c r="B458" s="180"/>
      <c r="C458" s="55"/>
      <c r="D458" s="56"/>
      <c r="E458" s="50"/>
      <c r="F458" s="50"/>
      <c r="G458" s="50"/>
      <c r="H458" s="50"/>
      <c r="I458" s="50"/>
      <c r="J458" s="50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F458" s="54"/>
      <c r="BG458" s="54"/>
      <c r="BH458" s="54"/>
      <c r="BI458" s="54"/>
      <c r="BJ458" s="54"/>
      <c r="BK458" s="54"/>
      <c r="BL458" s="54"/>
      <c r="BM458" s="54"/>
      <c r="BN458" s="54"/>
      <c r="BO458" s="54"/>
      <c r="BP458" s="54"/>
      <c r="BQ458" s="54"/>
      <c r="BR458" s="54"/>
      <c r="BS458" s="54"/>
      <c r="BT458" s="54"/>
      <c r="BU458" s="54"/>
      <c r="BV458" s="54"/>
      <c r="BW458" s="54"/>
      <c r="BX458" s="54"/>
      <c r="BY458" s="54"/>
      <c r="BZ458" s="54"/>
      <c r="CA458" s="54"/>
      <c r="CB458" s="54"/>
      <c r="CC458" s="54"/>
      <c r="CD458" s="54"/>
      <c r="CE458" s="54"/>
      <c r="CF458" s="54"/>
      <c r="CG458" s="54"/>
      <c r="CH458" s="54"/>
      <c r="CI458" s="54"/>
      <c r="CJ458" s="54"/>
      <c r="CK458" s="54"/>
      <c r="CL458" s="54"/>
      <c r="CM458" s="54"/>
      <c r="CN458" s="54"/>
      <c r="CO458" s="54"/>
      <c r="CP458" s="54"/>
      <c r="CQ458" s="54"/>
      <c r="CR458" s="54"/>
      <c r="CS458" s="54"/>
      <c r="CT458" s="54"/>
      <c r="CU458" s="54"/>
      <c r="CV458" s="54"/>
      <c r="CW458" s="54"/>
      <c r="CX458" s="54"/>
      <c r="CY458" s="54"/>
      <c r="CZ458" s="54"/>
      <c r="DA458" s="54"/>
      <c r="DB458" s="54"/>
      <c r="DC458" s="54"/>
      <c r="DD458" s="54"/>
      <c r="DE458" s="54"/>
      <c r="DF458" s="54"/>
      <c r="DG458" s="54"/>
      <c r="DH458" s="54"/>
      <c r="DI458" s="54"/>
      <c r="DJ458" s="54"/>
      <c r="DK458" s="54"/>
      <c r="DL458" s="54"/>
      <c r="DM458" s="54"/>
      <c r="DN458" s="54"/>
      <c r="DO458" s="54"/>
      <c r="DP458" s="54"/>
      <c r="DQ458" s="54"/>
      <c r="DR458" s="54"/>
      <c r="DS458" s="54"/>
      <c r="DT458" s="54"/>
      <c r="DU458" s="54"/>
      <c r="DV458" s="54"/>
      <c r="DW458" s="54"/>
      <c r="DX458" s="54"/>
      <c r="DY458" s="54"/>
      <c r="DZ458" s="54"/>
      <c r="EA458" s="54"/>
      <c r="EB458" s="54"/>
      <c r="EC458" s="54"/>
      <c r="ED458" s="54"/>
      <c r="EE458" s="54"/>
      <c r="EF458" s="54"/>
      <c r="EG458" s="54"/>
      <c r="EH458" s="54"/>
      <c r="EI458" s="54"/>
      <c r="EJ458" s="54"/>
      <c r="EK458" s="54"/>
      <c r="EL458" s="54"/>
      <c r="EM458" s="54"/>
      <c r="EN458" s="54"/>
      <c r="EO458" s="54"/>
      <c r="EP458" s="54"/>
      <c r="EQ458" s="54"/>
      <c r="ER458" s="54"/>
      <c r="ES458" s="54"/>
      <c r="ET458" s="54"/>
      <c r="EU458" s="54"/>
      <c r="EV458" s="54"/>
      <c r="EW458" s="54"/>
      <c r="EX458" s="54"/>
      <c r="EY458" s="54"/>
      <c r="EZ458" s="54"/>
      <c r="FA458" s="54"/>
      <c r="FB458" s="54"/>
      <c r="FC458" s="54"/>
      <c r="FD458" s="54"/>
      <c r="FE458" s="54"/>
      <c r="FF458" s="54"/>
      <c r="FG458" s="54"/>
      <c r="FH458" s="54"/>
      <c r="FI458" s="54"/>
      <c r="FJ458" s="54"/>
      <c r="FK458" s="54"/>
      <c r="FL458" s="54"/>
      <c r="FM458" s="54"/>
      <c r="FN458" s="54"/>
      <c r="FO458" s="54"/>
      <c r="FP458" s="54"/>
      <c r="FQ458" s="54"/>
      <c r="FR458" s="54"/>
      <c r="FS458" s="54"/>
      <c r="FT458" s="54"/>
      <c r="FU458" s="54"/>
      <c r="FV458" s="54"/>
      <c r="FW458" s="54"/>
      <c r="FX458" s="54"/>
      <c r="FY458" s="54"/>
      <c r="FZ458" s="54"/>
      <c r="GA458" s="54"/>
      <c r="GB458" s="54"/>
      <c r="GC458" s="54"/>
      <c r="GD458" s="54"/>
      <c r="GE458" s="54"/>
      <c r="GF458" s="54"/>
      <c r="GG458" s="54"/>
      <c r="GH458" s="54"/>
    </row>
    <row r="459" spans="1:190">
      <c r="A459" s="180"/>
      <c r="B459" s="180"/>
      <c r="C459" s="55"/>
      <c r="D459" s="56"/>
      <c r="E459" s="50"/>
      <c r="F459" s="50"/>
      <c r="G459" s="50"/>
      <c r="H459" s="50"/>
      <c r="I459" s="50"/>
      <c r="J459" s="50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F459" s="54"/>
      <c r="BG459" s="54"/>
      <c r="BH459" s="54"/>
      <c r="BI459" s="54"/>
      <c r="BJ459" s="54"/>
      <c r="BK459" s="54"/>
      <c r="BL459" s="54"/>
      <c r="BM459" s="54"/>
      <c r="BN459" s="54"/>
      <c r="BO459" s="54"/>
      <c r="BP459" s="54"/>
      <c r="BQ459" s="54"/>
      <c r="BR459" s="54"/>
      <c r="BS459" s="54"/>
      <c r="BT459" s="54"/>
      <c r="BU459" s="54"/>
      <c r="BV459" s="54"/>
      <c r="BW459" s="54"/>
      <c r="BX459" s="54"/>
      <c r="BY459" s="54"/>
      <c r="BZ459" s="54"/>
      <c r="CA459" s="54"/>
      <c r="CB459" s="54"/>
      <c r="CC459" s="54"/>
      <c r="CD459" s="54"/>
      <c r="CE459" s="54"/>
      <c r="CF459" s="54"/>
      <c r="CG459" s="54"/>
      <c r="CH459" s="54"/>
      <c r="CI459" s="54"/>
      <c r="CJ459" s="54"/>
      <c r="CK459" s="54"/>
      <c r="CL459" s="54"/>
      <c r="CM459" s="54"/>
      <c r="CN459" s="54"/>
      <c r="CO459" s="54"/>
      <c r="CP459" s="54"/>
      <c r="CQ459" s="54"/>
      <c r="CR459" s="54"/>
      <c r="CS459" s="54"/>
      <c r="CT459" s="54"/>
      <c r="CU459" s="54"/>
      <c r="CV459" s="54"/>
      <c r="CW459" s="54"/>
      <c r="CX459" s="54"/>
      <c r="CY459" s="54"/>
      <c r="CZ459" s="54"/>
      <c r="DA459" s="54"/>
      <c r="DB459" s="54"/>
      <c r="DC459" s="54"/>
      <c r="DD459" s="54"/>
      <c r="DE459" s="54"/>
      <c r="DF459" s="54"/>
      <c r="DG459" s="54"/>
      <c r="DH459" s="54"/>
      <c r="DI459" s="54"/>
      <c r="DJ459" s="54"/>
      <c r="DK459" s="54"/>
      <c r="DL459" s="54"/>
      <c r="DM459" s="54"/>
      <c r="DN459" s="54"/>
      <c r="DO459" s="54"/>
      <c r="DP459" s="54"/>
      <c r="DQ459" s="54"/>
      <c r="DR459" s="54"/>
      <c r="DS459" s="54"/>
      <c r="DT459" s="54"/>
      <c r="DU459" s="54"/>
      <c r="DV459" s="54"/>
      <c r="DW459" s="54"/>
      <c r="DX459" s="54"/>
      <c r="DY459" s="54"/>
      <c r="DZ459" s="54"/>
      <c r="EA459" s="54"/>
      <c r="EB459" s="54"/>
      <c r="EC459" s="54"/>
      <c r="ED459" s="54"/>
      <c r="EE459" s="54"/>
      <c r="EF459" s="54"/>
      <c r="EG459" s="54"/>
      <c r="EH459" s="54"/>
      <c r="EI459" s="54"/>
      <c r="EJ459" s="54"/>
      <c r="EK459" s="54"/>
      <c r="EL459" s="54"/>
      <c r="EM459" s="54"/>
      <c r="EN459" s="54"/>
      <c r="EO459" s="54"/>
      <c r="EP459" s="54"/>
      <c r="EQ459" s="54"/>
      <c r="ER459" s="54"/>
      <c r="ES459" s="54"/>
      <c r="ET459" s="54"/>
      <c r="EU459" s="54"/>
      <c r="EV459" s="54"/>
      <c r="EW459" s="54"/>
      <c r="EX459" s="54"/>
      <c r="EY459" s="54"/>
      <c r="EZ459" s="54"/>
      <c r="FA459" s="54"/>
      <c r="FB459" s="54"/>
      <c r="FC459" s="54"/>
      <c r="FD459" s="54"/>
      <c r="FE459" s="54"/>
      <c r="FF459" s="54"/>
      <c r="FG459" s="54"/>
      <c r="FH459" s="54"/>
      <c r="FI459" s="54"/>
      <c r="FJ459" s="54"/>
      <c r="FK459" s="54"/>
      <c r="FL459" s="54"/>
      <c r="FM459" s="54"/>
      <c r="FN459" s="54"/>
      <c r="FO459" s="54"/>
      <c r="FP459" s="54"/>
      <c r="FQ459" s="54"/>
      <c r="FR459" s="54"/>
      <c r="FS459" s="54"/>
      <c r="FT459" s="54"/>
      <c r="FU459" s="54"/>
      <c r="FV459" s="54"/>
      <c r="FW459" s="54"/>
      <c r="FX459" s="54"/>
      <c r="FY459" s="54"/>
      <c r="FZ459" s="54"/>
      <c r="GA459" s="54"/>
      <c r="GB459" s="54"/>
      <c r="GC459" s="54"/>
      <c r="GD459" s="54"/>
      <c r="GE459" s="54"/>
      <c r="GF459" s="54"/>
      <c r="GG459" s="54"/>
      <c r="GH459" s="54"/>
    </row>
    <row r="460" spans="1:190">
      <c r="A460" s="180"/>
      <c r="B460" s="180"/>
      <c r="C460" s="55"/>
      <c r="D460" s="56"/>
      <c r="E460" s="50"/>
      <c r="F460" s="50"/>
      <c r="G460" s="50"/>
      <c r="H460" s="50"/>
      <c r="I460" s="50"/>
      <c r="J460" s="50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  <c r="BM460" s="54"/>
      <c r="BN460" s="54"/>
      <c r="BO460" s="54"/>
      <c r="BP460" s="54"/>
      <c r="BQ460" s="54"/>
      <c r="BR460" s="54"/>
      <c r="BS460" s="54"/>
      <c r="BT460" s="54"/>
      <c r="BU460" s="54"/>
      <c r="BV460" s="54"/>
      <c r="BW460" s="54"/>
      <c r="BX460" s="54"/>
      <c r="BY460" s="54"/>
      <c r="BZ460" s="54"/>
      <c r="CA460" s="54"/>
      <c r="CB460" s="54"/>
      <c r="CC460" s="54"/>
      <c r="CD460" s="54"/>
      <c r="CE460" s="54"/>
      <c r="CF460" s="54"/>
      <c r="CG460" s="54"/>
      <c r="CH460" s="54"/>
      <c r="CI460" s="54"/>
      <c r="CJ460" s="54"/>
      <c r="CK460" s="54"/>
      <c r="CL460" s="54"/>
      <c r="CM460" s="54"/>
      <c r="CN460" s="54"/>
      <c r="CO460" s="54"/>
      <c r="CP460" s="54"/>
      <c r="CQ460" s="54"/>
      <c r="CR460" s="54"/>
      <c r="CS460" s="54"/>
      <c r="CT460" s="54"/>
      <c r="CU460" s="54"/>
      <c r="CV460" s="54"/>
      <c r="CW460" s="54"/>
      <c r="CX460" s="54"/>
      <c r="CY460" s="54"/>
      <c r="CZ460" s="54"/>
      <c r="DA460" s="54"/>
      <c r="DB460" s="54"/>
      <c r="DC460" s="54"/>
      <c r="DD460" s="54"/>
      <c r="DE460" s="54"/>
      <c r="DF460" s="54"/>
      <c r="DG460" s="54"/>
      <c r="DH460" s="54"/>
      <c r="DI460" s="54"/>
      <c r="DJ460" s="54"/>
      <c r="DK460" s="54"/>
      <c r="DL460" s="54"/>
      <c r="DM460" s="54"/>
      <c r="DN460" s="54"/>
      <c r="DO460" s="54"/>
      <c r="DP460" s="54"/>
      <c r="DQ460" s="54"/>
      <c r="DR460" s="54"/>
      <c r="DS460" s="54"/>
      <c r="DT460" s="54"/>
      <c r="DU460" s="54"/>
      <c r="DV460" s="54"/>
      <c r="DW460" s="54"/>
      <c r="DX460" s="54"/>
      <c r="DY460" s="54"/>
      <c r="DZ460" s="54"/>
      <c r="EA460" s="54"/>
      <c r="EB460" s="54"/>
      <c r="EC460" s="54"/>
      <c r="ED460" s="54"/>
      <c r="EE460" s="54"/>
      <c r="EF460" s="54"/>
      <c r="EG460" s="54"/>
      <c r="EH460" s="54"/>
      <c r="EI460" s="54"/>
      <c r="EJ460" s="54"/>
      <c r="EK460" s="54"/>
      <c r="EL460" s="54"/>
      <c r="EM460" s="54"/>
      <c r="EN460" s="54"/>
      <c r="EO460" s="54"/>
      <c r="EP460" s="54"/>
      <c r="EQ460" s="54"/>
      <c r="ER460" s="54"/>
      <c r="ES460" s="54"/>
      <c r="ET460" s="54"/>
      <c r="EU460" s="54"/>
      <c r="EV460" s="54"/>
      <c r="EW460" s="54"/>
      <c r="EX460" s="54"/>
      <c r="EY460" s="54"/>
      <c r="EZ460" s="54"/>
      <c r="FA460" s="54"/>
      <c r="FB460" s="54"/>
      <c r="FC460" s="54"/>
      <c r="FD460" s="54"/>
      <c r="FE460" s="54"/>
      <c r="FF460" s="54"/>
      <c r="FG460" s="54"/>
      <c r="FH460" s="54"/>
      <c r="FI460" s="54"/>
      <c r="FJ460" s="54"/>
      <c r="FK460" s="54"/>
      <c r="FL460" s="54"/>
      <c r="FM460" s="54"/>
      <c r="FN460" s="54"/>
      <c r="FO460" s="54"/>
      <c r="FP460" s="54"/>
      <c r="FQ460" s="54"/>
      <c r="FR460" s="54"/>
      <c r="FS460" s="54"/>
      <c r="FT460" s="54"/>
      <c r="FU460" s="54"/>
      <c r="FV460" s="54"/>
      <c r="FW460" s="54"/>
      <c r="FX460" s="54"/>
      <c r="FY460" s="54"/>
      <c r="FZ460" s="54"/>
      <c r="GA460" s="54"/>
      <c r="GB460" s="54"/>
      <c r="GC460" s="54"/>
      <c r="GD460" s="54"/>
      <c r="GE460" s="54"/>
      <c r="GF460" s="54"/>
      <c r="GG460" s="54"/>
      <c r="GH460" s="54"/>
    </row>
    <row r="461" spans="1:190">
      <c r="A461" s="180"/>
      <c r="B461" s="180"/>
      <c r="C461" s="55"/>
      <c r="D461" s="56"/>
      <c r="E461" s="50"/>
      <c r="F461" s="50"/>
      <c r="G461" s="50"/>
      <c r="H461" s="50"/>
      <c r="I461" s="50"/>
      <c r="J461" s="50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F461" s="54"/>
      <c r="BG461" s="54"/>
      <c r="BH461" s="54"/>
      <c r="BI461" s="54"/>
      <c r="BJ461" s="54"/>
      <c r="BK461" s="54"/>
      <c r="BL461" s="54"/>
      <c r="BM461" s="54"/>
      <c r="BN461" s="54"/>
      <c r="BO461" s="54"/>
      <c r="BP461" s="54"/>
      <c r="BQ461" s="54"/>
      <c r="BR461" s="54"/>
      <c r="BS461" s="54"/>
      <c r="BT461" s="54"/>
      <c r="BU461" s="54"/>
      <c r="BV461" s="54"/>
      <c r="BW461" s="54"/>
      <c r="BX461" s="54"/>
      <c r="BY461" s="54"/>
      <c r="BZ461" s="54"/>
      <c r="CA461" s="54"/>
      <c r="CB461" s="54"/>
      <c r="CC461" s="54"/>
      <c r="CD461" s="54"/>
      <c r="CE461" s="54"/>
      <c r="CF461" s="54"/>
      <c r="CG461" s="54"/>
      <c r="CH461" s="54"/>
      <c r="CI461" s="54"/>
      <c r="CJ461" s="54"/>
      <c r="CK461" s="54"/>
      <c r="CL461" s="54"/>
      <c r="CM461" s="54"/>
      <c r="CN461" s="54"/>
      <c r="CO461" s="54"/>
      <c r="CP461" s="54"/>
      <c r="CQ461" s="54"/>
      <c r="CR461" s="54"/>
      <c r="CS461" s="54"/>
      <c r="CT461" s="54"/>
      <c r="CU461" s="54"/>
      <c r="CV461" s="54"/>
      <c r="CW461" s="54"/>
      <c r="CX461" s="54"/>
      <c r="CY461" s="54"/>
      <c r="CZ461" s="54"/>
      <c r="DA461" s="54"/>
      <c r="DB461" s="54"/>
      <c r="DC461" s="54"/>
      <c r="DD461" s="54"/>
      <c r="DE461" s="54"/>
      <c r="DF461" s="54"/>
      <c r="DG461" s="54"/>
      <c r="DH461" s="54"/>
      <c r="DI461" s="54"/>
      <c r="DJ461" s="54"/>
      <c r="DK461" s="54"/>
      <c r="DL461" s="54"/>
      <c r="DM461" s="54"/>
      <c r="DN461" s="54"/>
      <c r="DO461" s="54"/>
      <c r="DP461" s="54"/>
      <c r="DQ461" s="54"/>
      <c r="DR461" s="54"/>
      <c r="DS461" s="54"/>
      <c r="DT461" s="54"/>
      <c r="DU461" s="54"/>
      <c r="DV461" s="54"/>
      <c r="DW461" s="54"/>
      <c r="DX461" s="54"/>
      <c r="DY461" s="54"/>
      <c r="DZ461" s="54"/>
      <c r="EA461" s="54"/>
      <c r="EB461" s="54"/>
      <c r="EC461" s="54"/>
      <c r="ED461" s="54"/>
      <c r="EE461" s="54"/>
      <c r="EF461" s="54"/>
      <c r="EG461" s="54"/>
      <c r="EH461" s="54"/>
      <c r="EI461" s="54"/>
      <c r="EJ461" s="54"/>
      <c r="EK461" s="54"/>
      <c r="EL461" s="54"/>
      <c r="EM461" s="54"/>
      <c r="EN461" s="54"/>
      <c r="EO461" s="54"/>
      <c r="EP461" s="54"/>
      <c r="EQ461" s="54"/>
      <c r="ER461" s="54"/>
      <c r="ES461" s="54"/>
      <c r="ET461" s="54"/>
      <c r="EU461" s="54"/>
      <c r="EV461" s="54"/>
      <c r="EW461" s="54"/>
      <c r="EX461" s="54"/>
      <c r="EY461" s="54"/>
      <c r="EZ461" s="54"/>
      <c r="FA461" s="54"/>
      <c r="FB461" s="54"/>
      <c r="FC461" s="54"/>
      <c r="FD461" s="54"/>
      <c r="FE461" s="54"/>
      <c r="FF461" s="54"/>
      <c r="FG461" s="54"/>
      <c r="FH461" s="54"/>
      <c r="FI461" s="54"/>
      <c r="FJ461" s="54"/>
      <c r="FK461" s="54"/>
      <c r="FL461" s="54"/>
      <c r="FM461" s="54"/>
      <c r="FN461" s="54"/>
      <c r="FO461" s="54"/>
      <c r="FP461" s="54"/>
      <c r="FQ461" s="54"/>
      <c r="FR461" s="54"/>
      <c r="FS461" s="54"/>
      <c r="FT461" s="54"/>
      <c r="FU461" s="54"/>
      <c r="FV461" s="54"/>
      <c r="FW461" s="54"/>
      <c r="FX461" s="54"/>
      <c r="FY461" s="54"/>
      <c r="FZ461" s="54"/>
      <c r="GA461" s="54"/>
      <c r="GB461" s="54"/>
      <c r="GC461" s="54"/>
      <c r="GD461" s="54"/>
      <c r="GE461" s="54"/>
      <c r="GF461" s="54"/>
      <c r="GG461" s="54"/>
      <c r="GH461" s="54"/>
    </row>
    <row r="462" spans="1:190">
      <c r="A462" s="180"/>
      <c r="B462" s="180"/>
      <c r="C462" s="55"/>
      <c r="D462" s="56"/>
      <c r="E462" s="50"/>
      <c r="F462" s="50"/>
      <c r="G462" s="50"/>
      <c r="H462" s="50"/>
      <c r="I462" s="50"/>
      <c r="J462" s="50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F462" s="54"/>
      <c r="BG462" s="54"/>
      <c r="BH462" s="54"/>
      <c r="BI462" s="54"/>
      <c r="BJ462" s="54"/>
      <c r="BK462" s="54"/>
      <c r="BL462" s="54"/>
      <c r="BM462" s="54"/>
      <c r="BN462" s="54"/>
      <c r="BO462" s="54"/>
      <c r="BP462" s="54"/>
      <c r="BQ462" s="54"/>
      <c r="BR462" s="54"/>
      <c r="BS462" s="54"/>
      <c r="BT462" s="54"/>
      <c r="BU462" s="54"/>
      <c r="BV462" s="54"/>
      <c r="BW462" s="54"/>
      <c r="BX462" s="54"/>
      <c r="BY462" s="54"/>
      <c r="BZ462" s="54"/>
      <c r="CA462" s="54"/>
      <c r="CB462" s="54"/>
      <c r="CC462" s="54"/>
      <c r="CD462" s="54"/>
      <c r="CE462" s="54"/>
      <c r="CF462" s="54"/>
      <c r="CG462" s="54"/>
      <c r="CH462" s="54"/>
      <c r="CI462" s="54"/>
      <c r="CJ462" s="54"/>
      <c r="CK462" s="54"/>
      <c r="CL462" s="54"/>
      <c r="CM462" s="54"/>
      <c r="CN462" s="54"/>
      <c r="CO462" s="54"/>
      <c r="CP462" s="54"/>
      <c r="CQ462" s="54"/>
      <c r="CR462" s="54"/>
      <c r="CS462" s="54"/>
      <c r="CT462" s="54"/>
      <c r="CU462" s="54"/>
      <c r="CV462" s="54"/>
      <c r="CW462" s="54"/>
      <c r="CX462" s="54"/>
      <c r="CY462" s="54"/>
      <c r="CZ462" s="54"/>
      <c r="DA462" s="54"/>
      <c r="DB462" s="54"/>
      <c r="DC462" s="54"/>
      <c r="DD462" s="54"/>
      <c r="DE462" s="54"/>
      <c r="DF462" s="54"/>
      <c r="DG462" s="54"/>
      <c r="DH462" s="54"/>
      <c r="DI462" s="54"/>
      <c r="DJ462" s="54"/>
      <c r="DK462" s="54"/>
      <c r="DL462" s="54"/>
      <c r="DM462" s="54"/>
      <c r="DN462" s="54"/>
      <c r="DO462" s="54"/>
      <c r="DP462" s="54"/>
      <c r="DQ462" s="54"/>
      <c r="DR462" s="54"/>
      <c r="DS462" s="54"/>
      <c r="DT462" s="54"/>
      <c r="DU462" s="54"/>
      <c r="DV462" s="54"/>
      <c r="DW462" s="54"/>
      <c r="DX462" s="54"/>
      <c r="DY462" s="54"/>
      <c r="DZ462" s="54"/>
      <c r="EA462" s="54"/>
      <c r="EB462" s="54"/>
      <c r="EC462" s="54"/>
      <c r="ED462" s="54"/>
      <c r="EE462" s="54"/>
      <c r="EF462" s="54"/>
      <c r="EG462" s="54"/>
      <c r="EH462" s="54"/>
      <c r="EI462" s="54"/>
      <c r="EJ462" s="54"/>
      <c r="EK462" s="54"/>
      <c r="EL462" s="54"/>
      <c r="EM462" s="54"/>
      <c r="EN462" s="54"/>
      <c r="EO462" s="54"/>
      <c r="EP462" s="54"/>
      <c r="EQ462" s="54"/>
      <c r="ER462" s="54"/>
      <c r="ES462" s="54"/>
      <c r="ET462" s="54"/>
      <c r="EU462" s="54"/>
      <c r="EV462" s="54"/>
      <c r="EW462" s="54"/>
      <c r="EX462" s="54"/>
      <c r="EY462" s="54"/>
      <c r="EZ462" s="54"/>
      <c r="FA462" s="54"/>
      <c r="FB462" s="54"/>
      <c r="FC462" s="54"/>
      <c r="FD462" s="54"/>
      <c r="FE462" s="54"/>
      <c r="FF462" s="54"/>
      <c r="FG462" s="54"/>
      <c r="FH462" s="54"/>
      <c r="FI462" s="54"/>
      <c r="FJ462" s="54"/>
      <c r="FK462" s="54"/>
      <c r="FL462" s="54"/>
      <c r="FM462" s="54"/>
      <c r="FN462" s="54"/>
      <c r="FO462" s="54"/>
      <c r="FP462" s="54"/>
      <c r="FQ462" s="54"/>
      <c r="FR462" s="54"/>
      <c r="FS462" s="54"/>
      <c r="FT462" s="54"/>
      <c r="FU462" s="54"/>
      <c r="FV462" s="54"/>
      <c r="FW462" s="54"/>
      <c r="FX462" s="54"/>
      <c r="FY462" s="54"/>
      <c r="FZ462" s="54"/>
      <c r="GA462" s="54"/>
      <c r="GB462" s="54"/>
      <c r="GC462" s="54"/>
      <c r="GD462" s="54"/>
      <c r="GE462" s="54"/>
      <c r="GF462" s="54"/>
      <c r="GG462" s="54"/>
      <c r="GH462" s="54"/>
    </row>
    <row r="463" spans="1:190">
      <c r="A463" s="180"/>
      <c r="B463" s="180"/>
      <c r="C463" s="55"/>
      <c r="D463" s="56"/>
      <c r="E463" s="50"/>
      <c r="F463" s="50"/>
      <c r="G463" s="50"/>
      <c r="H463" s="50"/>
      <c r="I463" s="50"/>
      <c r="J463" s="50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F463" s="54"/>
      <c r="BG463" s="54"/>
      <c r="BH463" s="54"/>
      <c r="BI463" s="54"/>
      <c r="BJ463" s="54"/>
      <c r="BK463" s="54"/>
      <c r="BL463" s="54"/>
      <c r="BM463" s="54"/>
      <c r="BN463" s="54"/>
      <c r="BO463" s="54"/>
      <c r="BP463" s="54"/>
      <c r="BQ463" s="54"/>
      <c r="BR463" s="54"/>
      <c r="BS463" s="54"/>
      <c r="BT463" s="54"/>
      <c r="BU463" s="54"/>
      <c r="BV463" s="54"/>
      <c r="BW463" s="54"/>
      <c r="BX463" s="54"/>
      <c r="BY463" s="54"/>
      <c r="BZ463" s="54"/>
      <c r="CA463" s="54"/>
      <c r="CB463" s="54"/>
      <c r="CC463" s="54"/>
      <c r="CD463" s="54"/>
      <c r="CE463" s="54"/>
      <c r="CF463" s="54"/>
      <c r="CG463" s="54"/>
      <c r="CH463" s="54"/>
      <c r="CI463" s="54"/>
      <c r="CJ463" s="54"/>
      <c r="CK463" s="54"/>
      <c r="CL463" s="54"/>
      <c r="CM463" s="54"/>
      <c r="CN463" s="54"/>
      <c r="CO463" s="54"/>
      <c r="CP463" s="54"/>
      <c r="CQ463" s="54"/>
      <c r="CR463" s="54"/>
      <c r="CS463" s="54"/>
      <c r="CT463" s="54"/>
      <c r="CU463" s="54"/>
      <c r="CV463" s="54"/>
      <c r="CW463" s="54"/>
      <c r="CX463" s="54"/>
      <c r="CY463" s="54"/>
      <c r="CZ463" s="54"/>
      <c r="DA463" s="54"/>
      <c r="DB463" s="54"/>
      <c r="DC463" s="54"/>
      <c r="DD463" s="54"/>
      <c r="DE463" s="54"/>
      <c r="DF463" s="54"/>
      <c r="DG463" s="54"/>
      <c r="DH463" s="54"/>
      <c r="DI463" s="54"/>
      <c r="DJ463" s="54"/>
      <c r="DK463" s="54"/>
      <c r="DL463" s="54"/>
      <c r="DM463" s="54"/>
      <c r="DN463" s="54"/>
      <c r="DO463" s="54"/>
      <c r="DP463" s="54"/>
      <c r="DQ463" s="54"/>
      <c r="DR463" s="54"/>
      <c r="DS463" s="54"/>
      <c r="DT463" s="54"/>
      <c r="DU463" s="54"/>
      <c r="DV463" s="54"/>
      <c r="DW463" s="54"/>
      <c r="DX463" s="54"/>
      <c r="DY463" s="54"/>
      <c r="DZ463" s="54"/>
      <c r="EA463" s="54"/>
      <c r="EB463" s="54"/>
      <c r="EC463" s="54"/>
      <c r="ED463" s="54"/>
      <c r="EE463" s="54"/>
      <c r="EF463" s="54"/>
      <c r="EG463" s="54"/>
      <c r="EH463" s="54"/>
      <c r="EI463" s="54"/>
      <c r="EJ463" s="54"/>
      <c r="EK463" s="54"/>
      <c r="EL463" s="54"/>
      <c r="EM463" s="54"/>
      <c r="EN463" s="54"/>
      <c r="EO463" s="54"/>
      <c r="EP463" s="54"/>
      <c r="EQ463" s="54"/>
      <c r="ER463" s="54"/>
      <c r="ES463" s="54"/>
      <c r="ET463" s="54"/>
      <c r="EU463" s="54"/>
      <c r="EV463" s="54"/>
      <c r="EW463" s="54"/>
      <c r="EX463" s="54"/>
      <c r="EY463" s="54"/>
      <c r="EZ463" s="54"/>
      <c r="FA463" s="54"/>
      <c r="FB463" s="54"/>
      <c r="FC463" s="54"/>
      <c r="FD463" s="54"/>
      <c r="FE463" s="54"/>
      <c r="FF463" s="54"/>
      <c r="FG463" s="54"/>
      <c r="FH463" s="54"/>
      <c r="FI463" s="54"/>
      <c r="FJ463" s="54"/>
      <c r="FK463" s="54"/>
      <c r="FL463" s="54"/>
      <c r="FM463" s="54"/>
      <c r="FN463" s="54"/>
      <c r="FO463" s="54"/>
      <c r="FP463" s="54"/>
      <c r="FQ463" s="54"/>
      <c r="FR463" s="54"/>
      <c r="FS463" s="54"/>
      <c r="FT463" s="54"/>
      <c r="FU463" s="54"/>
      <c r="FV463" s="54"/>
      <c r="FW463" s="54"/>
      <c r="FX463" s="54"/>
      <c r="FY463" s="54"/>
      <c r="FZ463" s="54"/>
      <c r="GA463" s="54"/>
      <c r="GB463" s="54"/>
      <c r="GC463" s="54"/>
      <c r="GD463" s="54"/>
      <c r="GE463" s="54"/>
      <c r="GF463" s="54"/>
      <c r="GG463" s="54"/>
      <c r="GH463" s="54"/>
    </row>
    <row r="464" spans="1:190">
      <c r="A464" s="180"/>
      <c r="B464" s="180"/>
      <c r="C464" s="55"/>
      <c r="D464" s="56"/>
      <c r="E464" s="50"/>
      <c r="F464" s="50"/>
      <c r="G464" s="50"/>
      <c r="H464" s="50"/>
      <c r="I464" s="50"/>
      <c r="J464" s="50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F464" s="54"/>
      <c r="BG464" s="54"/>
      <c r="BH464" s="54"/>
      <c r="BI464" s="54"/>
      <c r="BJ464" s="54"/>
      <c r="BK464" s="54"/>
      <c r="BL464" s="54"/>
      <c r="BM464" s="54"/>
      <c r="BN464" s="54"/>
      <c r="BO464" s="54"/>
      <c r="BP464" s="54"/>
      <c r="BQ464" s="54"/>
      <c r="BR464" s="54"/>
      <c r="BS464" s="54"/>
      <c r="BT464" s="54"/>
      <c r="BU464" s="54"/>
      <c r="BV464" s="54"/>
      <c r="BW464" s="54"/>
      <c r="BX464" s="54"/>
      <c r="BY464" s="54"/>
      <c r="BZ464" s="54"/>
      <c r="CA464" s="54"/>
      <c r="CB464" s="54"/>
      <c r="CC464" s="54"/>
      <c r="CD464" s="54"/>
      <c r="CE464" s="54"/>
      <c r="CF464" s="54"/>
      <c r="CG464" s="54"/>
      <c r="CH464" s="54"/>
      <c r="CI464" s="54"/>
      <c r="CJ464" s="54"/>
      <c r="CK464" s="54"/>
      <c r="CL464" s="54"/>
      <c r="CM464" s="54"/>
      <c r="CN464" s="54"/>
      <c r="CO464" s="54"/>
      <c r="CP464" s="54"/>
      <c r="CQ464" s="54"/>
      <c r="CR464" s="54"/>
      <c r="CS464" s="54"/>
      <c r="CT464" s="54"/>
      <c r="CU464" s="54"/>
      <c r="CV464" s="54"/>
      <c r="CW464" s="54"/>
      <c r="CX464" s="54"/>
      <c r="CY464" s="54"/>
      <c r="CZ464" s="54"/>
      <c r="DA464" s="54"/>
      <c r="DB464" s="54"/>
      <c r="DC464" s="54"/>
      <c r="DD464" s="54"/>
      <c r="DE464" s="54"/>
      <c r="DF464" s="54"/>
      <c r="DG464" s="54"/>
      <c r="DH464" s="54"/>
      <c r="DI464" s="54"/>
      <c r="DJ464" s="54"/>
      <c r="DK464" s="54"/>
      <c r="DL464" s="54"/>
      <c r="DM464" s="54"/>
      <c r="DN464" s="54"/>
      <c r="DO464" s="54"/>
      <c r="DP464" s="54"/>
      <c r="DQ464" s="54"/>
      <c r="DR464" s="54"/>
      <c r="DS464" s="54"/>
      <c r="DT464" s="54"/>
      <c r="DU464" s="54"/>
      <c r="DV464" s="54"/>
      <c r="DW464" s="54"/>
      <c r="DX464" s="54"/>
      <c r="DY464" s="54"/>
      <c r="DZ464" s="54"/>
      <c r="EA464" s="54"/>
      <c r="EB464" s="54"/>
      <c r="EC464" s="54"/>
      <c r="ED464" s="54"/>
      <c r="EE464" s="54"/>
      <c r="EF464" s="54"/>
      <c r="EG464" s="54"/>
      <c r="EH464" s="54"/>
      <c r="EI464" s="54"/>
      <c r="EJ464" s="54"/>
      <c r="EK464" s="54"/>
      <c r="EL464" s="54"/>
      <c r="EM464" s="54"/>
      <c r="EN464" s="54"/>
      <c r="EO464" s="54"/>
      <c r="EP464" s="54"/>
      <c r="EQ464" s="54"/>
      <c r="ER464" s="54"/>
      <c r="ES464" s="54"/>
      <c r="ET464" s="54"/>
      <c r="EU464" s="54"/>
      <c r="EV464" s="54"/>
      <c r="EW464" s="54"/>
      <c r="EX464" s="54"/>
      <c r="EY464" s="54"/>
      <c r="EZ464" s="54"/>
      <c r="FA464" s="54"/>
      <c r="FB464" s="54"/>
      <c r="FC464" s="54"/>
      <c r="FD464" s="54"/>
      <c r="FE464" s="54"/>
      <c r="FF464" s="54"/>
      <c r="FG464" s="54"/>
      <c r="FH464" s="54"/>
      <c r="FI464" s="54"/>
      <c r="FJ464" s="54"/>
      <c r="FK464" s="54"/>
      <c r="FL464" s="54"/>
      <c r="FM464" s="54"/>
      <c r="FN464" s="54"/>
      <c r="FO464" s="54"/>
      <c r="FP464" s="54"/>
      <c r="FQ464" s="54"/>
      <c r="FR464" s="54"/>
      <c r="FS464" s="54"/>
      <c r="FT464" s="54"/>
      <c r="FU464" s="54"/>
      <c r="FV464" s="54"/>
      <c r="FW464" s="54"/>
      <c r="FX464" s="54"/>
      <c r="FY464" s="54"/>
      <c r="FZ464" s="54"/>
      <c r="GA464" s="54"/>
      <c r="GB464" s="54"/>
      <c r="GC464" s="54"/>
      <c r="GD464" s="54"/>
      <c r="GE464" s="54"/>
      <c r="GF464" s="54"/>
      <c r="GG464" s="54"/>
      <c r="GH464" s="54"/>
    </row>
    <row r="465" spans="1:190">
      <c r="A465" s="180"/>
      <c r="B465" s="180"/>
      <c r="C465" s="55"/>
      <c r="D465" s="56"/>
      <c r="E465" s="50"/>
      <c r="F465" s="50"/>
      <c r="G465" s="50"/>
      <c r="H465" s="50"/>
      <c r="I465" s="50"/>
      <c r="J465" s="50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F465" s="54"/>
      <c r="BG465" s="54"/>
      <c r="BH465" s="54"/>
      <c r="BI465" s="54"/>
      <c r="BJ465" s="54"/>
      <c r="BK465" s="54"/>
      <c r="BL465" s="54"/>
      <c r="BM465" s="54"/>
      <c r="BN465" s="54"/>
      <c r="BO465" s="54"/>
      <c r="BP465" s="54"/>
      <c r="BQ465" s="54"/>
      <c r="BR465" s="54"/>
      <c r="BS465" s="54"/>
      <c r="BT465" s="54"/>
      <c r="BU465" s="54"/>
      <c r="BV465" s="54"/>
      <c r="BW465" s="54"/>
      <c r="BX465" s="54"/>
      <c r="BY465" s="54"/>
      <c r="BZ465" s="54"/>
      <c r="CA465" s="54"/>
      <c r="CB465" s="54"/>
      <c r="CC465" s="54"/>
      <c r="CD465" s="54"/>
      <c r="CE465" s="54"/>
      <c r="CF465" s="54"/>
      <c r="CG465" s="54"/>
      <c r="CH465" s="54"/>
      <c r="CI465" s="54"/>
      <c r="CJ465" s="54"/>
      <c r="CK465" s="54"/>
      <c r="CL465" s="54"/>
      <c r="CM465" s="54"/>
      <c r="CN465" s="54"/>
      <c r="CO465" s="54"/>
      <c r="CP465" s="54"/>
      <c r="CQ465" s="54"/>
      <c r="CR465" s="54"/>
      <c r="CS465" s="54"/>
      <c r="CT465" s="54"/>
      <c r="CU465" s="54"/>
      <c r="CV465" s="54"/>
      <c r="CW465" s="54"/>
      <c r="CX465" s="54"/>
      <c r="CY465" s="54"/>
      <c r="CZ465" s="54"/>
      <c r="DA465" s="54"/>
      <c r="DB465" s="54"/>
      <c r="DC465" s="54"/>
      <c r="DD465" s="54"/>
      <c r="DE465" s="54"/>
      <c r="DF465" s="54"/>
      <c r="DG465" s="54"/>
      <c r="DH465" s="54"/>
      <c r="DI465" s="54"/>
      <c r="DJ465" s="54"/>
      <c r="DK465" s="54"/>
      <c r="DL465" s="54"/>
      <c r="DM465" s="54"/>
      <c r="DN465" s="54"/>
      <c r="DO465" s="54"/>
      <c r="DP465" s="54"/>
      <c r="DQ465" s="54"/>
      <c r="DR465" s="54"/>
      <c r="DS465" s="54"/>
      <c r="DT465" s="54"/>
      <c r="DU465" s="54"/>
      <c r="DV465" s="54"/>
      <c r="DW465" s="54"/>
      <c r="DX465" s="54"/>
      <c r="DY465" s="54"/>
      <c r="DZ465" s="54"/>
      <c r="EA465" s="54"/>
      <c r="EB465" s="54"/>
      <c r="EC465" s="54"/>
      <c r="ED465" s="54"/>
      <c r="EE465" s="54"/>
      <c r="EF465" s="54"/>
      <c r="EG465" s="54"/>
      <c r="EH465" s="54"/>
      <c r="EI465" s="54"/>
      <c r="EJ465" s="54"/>
      <c r="EK465" s="54"/>
      <c r="EL465" s="54"/>
      <c r="EM465" s="54"/>
      <c r="EN465" s="54"/>
      <c r="EO465" s="54"/>
      <c r="EP465" s="54"/>
      <c r="EQ465" s="54"/>
      <c r="ER465" s="54"/>
      <c r="ES465" s="54"/>
      <c r="ET465" s="54"/>
      <c r="EU465" s="54"/>
      <c r="EV465" s="54"/>
      <c r="EW465" s="54"/>
      <c r="EX465" s="54"/>
      <c r="EY465" s="54"/>
      <c r="EZ465" s="54"/>
      <c r="FA465" s="54"/>
      <c r="FB465" s="54"/>
      <c r="FC465" s="54"/>
      <c r="FD465" s="54"/>
      <c r="FE465" s="54"/>
      <c r="FF465" s="54"/>
      <c r="FG465" s="54"/>
      <c r="FH465" s="54"/>
      <c r="FI465" s="54"/>
      <c r="FJ465" s="54"/>
      <c r="FK465" s="54"/>
      <c r="FL465" s="54"/>
      <c r="FM465" s="54"/>
      <c r="FN465" s="54"/>
      <c r="FO465" s="54"/>
      <c r="FP465" s="54"/>
      <c r="FQ465" s="54"/>
      <c r="FR465" s="54"/>
      <c r="FS465" s="54"/>
      <c r="FT465" s="54"/>
      <c r="FU465" s="54"/>
      <c r="FV465" s="54"/>
      <c r="FW465" s="54"/>
      <c r="FX465" s="54"/>
      <c r="FY465" s="54"/>
      <c r="FZ465" s="54"/>
      <c r="GA465" s="54"/>
      <c r="GB465" s="54"/>
      <c r="GC465" s="54"/>
      <c r="GD465" s="54"/>
      <c r="GE465" s="54"/>
      <c r="GF465" s="54"/>
      <c r="GG465" s="54"/>
      <c r="GH465" s="54"/>
    </row>
    <row r="466" spans="1:190">
      <c r="A466" s="180"/>
      <c r="B466" s="180"/>
      <c r="C466" s="55"/>
      <c r="D466" s="56"/>
      <c r="E466" s="50"/>
      <c r="F466" s="50"/>
      <c r="G466" s="50"/>
      <c r="H466" s="50"/>
      <c r="I466" s="50"/>
      <c r="J466" s="50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F466" s="54"/>
      <c r="BG466" s="54"/>
      <c r="BH466" s="54"/>
      <c r="BI466" s="54"/>
      <c r="BJ466" s="54"/>
      <c r="BK466" s="54"/>
      <c r="BL466" s="54"/>
      <c r="BM466" s="54"/>
      <c r="BN466" s="54"/>
      <c r="BO466" s="54"/>
      <c r="BP466" s="54"/>
      <c r="BQ466" s="54"/>
      <c r="BR466" s="54"/>
      <c r="BS466" s="54"/>
      <c r="BT466" s="54"/>
      <c r="BU466" s="54"/>
      <c r="BV466" s="54"/>
      <c r="BW466" s="54"/>
      <c r="BX466" s="54"/>
      <c r="BY466" s="54"/>
      <c r="BZ466" s="54"/>
      <c r="CA466" s="54"/>
      <c r="CB466" s="54"/>
      <c r="CC466" s="54"/>
      <c r="CD466" s="54"/>
      <c r="CE466" s="54"/>
      <c r="CF466" s="54"/>
      <c r="CG466" s="54"/>
      <c r="CH466" s="54"/>
      <c r="CI466" s="54"/>
      <c r="CJ466" s="54"/>
      <c r="CK466" s="54"/>
      <c r="CL466" s="54"/>
      <c r="CM466" s="54"/>
      <c r="CN466" s="54"/>
      <c r="CO466" s="54"/>
      <c r="CP466" s="54"/>
      <c r="CQ466" s="54"/>
      <c r="CR466" s="54"/>
      <c r="CS466" s="54"/>
      <c r="CT466" s="54"/>
      <c r="CU466" s="54"/>
      <c r="CV466" s="54"/>
      <c r="CW466" s="54"/>
      <c r="CX466" s="54"/>
      <c r="CY466" s="54"/>
      <c r="CZ466" s="54"/>
      <c r="DA466" s="54"/>
      <c r="DB466" s="54"/>
      <c r="DC466" s="54"/>
      <c r="DD466" s="54"/>
      <c r="DE466" s="54"/>
      <c r="DF466" s="54"/>
      <c r="DG466" s="54"/>
      <c r="DH466" s="54"/>
      <c r="DI466" s="54"/>
      <c r="DJ466" s="54"/>
      <c r="DK466" s="54"/>
      <c r="DL466" s="54"/>
      <c r="DM466" s="54"/>
      <c r="DN466" s="54"/>
      <c r="DO466" s="54"/>
      <c r="DP466" s="54"/>
      <c r="DQ466" s="54"/>
      <c r="DR466" s="54"/>
      <c r="DS466" s="54"/>
      <c r="DT466" s="54"/>
      <c r="DU466" s="54"/>
      <c r="DV466" s="54"/>
      <c r="DW466" s="54"/>
      <c r="DX466" s="54"/>
      <c r="DY466" s="54"/>
      <c r="DZ466" s="54"/>
      <c r="EA466" s="54"/>
      <c r="EB466" s="54"/>
      <c r="EC466" s="54"/>
      <c r="ED466" s="54"/>
      <c r="EE466" s="54"/>
      <c r="EF466" s="54"/>
      <c r="EG466" s="54"/>
      <c r="EH466" s="54"/>
      <c r="EI466" s="54"/>
      <c r="EJ466" s="54"/>
      <c r="EK466" s="54"/>
      <c r="EL466" s="54"/>
      <c r="EM466" s="54"/>
      <c r="EN466" s="54"/>
      <c r="EO466" s="54"/>
      <c r="EP466" s="54"/>
      <c r="EQ466" s="54"/>
      <c r="ER466" s="54"/>
      <c r="ES466" s="54"/>
      <c r="ET466" s="54"/>
      <c r="EU466" s="54"/>
      <c r="EV466" s="54"/>
      <c r="EW466" s="54"/>
      <c r="EX466" s="54"/>
      <c r="EY466" s="54"/>
      <c r="EZ466" s="54"/>
      <c r="FA466" s="54"/>
      <c r="FB466" s="54"/>
      <c r="FC466" s="54"/>
      <c r="FD466" s="54"/>
      <c r="FE466" s="54"/>
      <c r="FF466" s="54"/>
      <c r="FG466" s="54"/>
      <c r="FH466" s="54"/>
      <c r="FI466" s="54"/>
      <c r="FJ466" s="54"/>
      <c r="FK466" s="54"/>
      <c r="FL466" s="54"/>
      <c r="FM466" s="54"/>
      <c r="FN466" s="54"/>
      <c r="FO466" s="54"/>
      <c r="FP466" s="54"/>
      <c r="FQ466" s="54"/>
      <c r="FR466" s="54"/>
      <c r="FS466" s="54"/>
      <c r="FT466" s="54"/>
      <c r="FU466" s="54"/>
      <c r="FV466" s="54"/>
      <c r="FW466" s="54"/>
      <c r="FX466" s="54"/>
      <c r="FY466" s="54"/>
      <c r="FZ466" s="54"/>
      <c r="GA466" s="54"/>
      <c r="GB466" s="54"/>
      <c r="GC466" s="54"/>
      <c r="GD466" s="54"/>
      <c r="GE466" s="54"/>
      <c r="GF466" s="54"/>
      <c r="GG466" s="54"/>
      <c r="GH466" s="54"/>
    </row>
    <row r="467" spans="1:190">
      <c r="A467" s="180"/>
      <c r="B467" s="180"/>
      <c r="C467" s="55"/>
      <c r="D467" s="56"/>
      <c r="E467" s="50"/>
      <c r="F467" s="50"/>
      <c r="G467" s="50"/>
      <c r="H467" s="50"/>
      <c r="I467" s="50"/>
      <c r="J467" s="50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F467" s="54"/>
      <c r="BG467" s="54"/>
      <c r="BH467" s="54"/>
      <c r="BI467" s="54"/>
      <c r="BJ467" s="54"/>
      <c r="BK467" s="54"/>
      <c r="BL467" s="54"/>
      <c r="BM467" s="54"/>
      <c r="BN467" s="54"/>
      <c r="BO467" s="54"/>
      <c r="BP467" s="54"/>
      <c r="BQ467" s="54"/>
      <c r="BR467" s="54"/>
      <c r="BS467" s="54"/>
      <c r="BT467" s="54"/>
      <c r="BU467" s="54"/>
      <c r="BV467" s="54"/>
      <c r="BW467" s="54"/>
      <c r="BX467" s="54"/>
      <c r="BY467" s="54"/>
      <c r="BZ467" s="54"/>
      <c r="CA467" s="54"/>
      <c r="CB467" s="54"/>
      <c r="CC467" s="54"/>
      <c r="CD467" s="54"/>
      <c r="CE467" s="54"/>
      <c r="CF467" s="54"/>
      <c r="CG467" s="54"/>
      <c r="CH467" s="54"/>
      <c r="CI467" s="54"/>
      <c r="CJ467" s="54"/>
      <c r="CK467" s="54"/>
      <c r="CL467" s="54"/>
      <c r="CM467" s="54"/>
      <c r="CN467" s="54"/>
      <c r="CO467" s="54"/>
      <c r="CP467" s="54"/>
      <c r="CQ467" s="54"/>
      <c r="CR467" s="54"/>
      <c r="CS467" s="54"/>
      <c r="CT467" s="54"/>
      <c r="CU467" s="54"/>
      <c r="CV467" s="54"/>
      <c r="CW467" s="54"/>
      <c r="CX467" s="54"/>
      <c r="CY467" s="54"/>
      <c r="CZ467" s="54"/>
      <c r="DA467" s="54"/>
      <c r="DB467" s="54"/>
      <c r="DC467" s="54"/>
      <c r="DD467" s="54"/>
      <c r="DE467" s="54"/>
      <c r="DF467" s="54"/>
      <c r="DG467" s="54"/>
      <c r="DH467" s="54"/>
      <c r="DI467" s="54"/>
      <c r="DJ467" s="54"/>
      <c r="DK467" s="54"/>
      <c r="DL467" s="54"/>
      <c r="DM467" s="54"/>
      <c r="DN467" s="54"/>
      <c r="DO467" s="54"/>
      <c r="DP467" s="54"/>
      <c r="DQ467" s="54"/>
      <c r="DR467" s="54"/>
      <c r="DS467" s="54"/>
      <c r="DT467" s="54"/>
      <c r="DU467" s="54"/>
      <c r="DV467" s="54"/>
      <c r="DW467" s="54"/>
      <c r="DX467" s="54"/>
      <c r="DY467" s="54"/>
      <c r="DZ467" s="54"/>
      <c r="EA467" s="54"/>
      <c r="EB467" s="54"/>
      <c r="EC467" s="54"/>
      <c r="ED467" s="54"/>
      <c r="EE467" s="54"/>
      <c r="EF467" s="54"/>
      <c r="EG467" s="54"/>
      <c r="EH467" s="54"/>
      <c r="EI467" s="54"/>
      <c r="EJ467" s="54"/>
      <c r="EK467" s="54"/>
      <c r="EL467" s="54"/>
      <c r="EM467" s="54"/>
      <c r="EN467" s="54"/>
      <c r="EO467" s="54"/>
      <c r="EP467" s="54"/>
      <c r="EQ467" s="54"/>
      <c r="ER467" s="54"/>
      <c r="ES467" s="54"/>
      <c r="ET467" s="54"/>
      <c r="EU467" s="54"/>
      <c r="EV467" s="54"/>
      <c r="EW467" s="54"/>
      <c r="EX467" s="54"/>
      <c r="EY467" s="54"/>
      <c r="EZ467" s="54"/>
      <c r="FA467" s="54"/>
      <c r="FB467" s="54"/>
      <c r="FC467" s="54"/>
      <c r="FD467" s="54"/>
      <c r="FE467" s="54"/>
      <c r="FF467" s="54"/>
      <c r="FG467" s="54"/>
      <c r="FH467" s="54"/>
      <c r="FI467" s="54"/>
      <c r="FJ467" s="54"/>
      <c r="FK467" s="54"/>
      <c r="FL467" s="54"/>
      <c r="FM467" s="54"/>
      <c r="FN467" s="54"/>
      <c r="FO467" s="54"/>
      <c r="FP467" s="54"/>
      <c r="FQ467" s="54"/>
      <c r="FR467" s="54"/>
      <c r="FS467" s="54"/>
      <c r="FT467" s="54"/>
      <c r="FU467" s="54"/>
      <c r="FV467" s="54"/>
      <c r="FW467" s="54"/>
      <c r="FX467" s="54"/>
      <c r="FY467" s="54"/>
      <c r="FZ467" s="54"/>
      <c r="GA467" s="54"/>
      <c r="GB467" s="54"/>
      <c r="GC467" s="54"/>
      <c r="GD467" s="54"/>
      <c r="GE467" s="54"/>
      <c r="GF467" s="54"/>
      <c r="GG467" s="54"/>
      <c r="GH467" s="54"/>
    </row>
    <row r="468" spans="1:190">
      <c r="A468" s="180"/>
      <c r="B468" s="180"/>
      <c r="C468" s="55"/>
      <c r="D468" s="56"/>
      <c r="E468" s="50"/>
      <c r="F468" s="50"/>
      <c r="G468" s="50"/>
      <c r="H468" s="50"/>
      <c r="I468" s="50"/>
      <c r="J468" s="50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F468" s="54"/>
      <c r="BG468" s="54"/>
      <c r="BH468" s="54"/>
      <c r="BI468" s="54"/>
      <c r="BJ468" s="54"/>
      <c r="BK468" s="54"/>
      <c r="BL468" s="54"/>
      <c r="BM468" s="54"/>
      <c r="BN468" s="54"/>
      <c r="BO468" s="54"/>
      <c r="BP468" s="54"/>
      <c r="BQ468" s="54"/>
      <c r="BR468" s="54"/>
      <c r="BS468" s="54"/>
      <c r="BT468" s="54"/>
      <c r="BU468" s="54"/>
      <c r="BV468" s="54"/>
      <c r="BW468" s="54"/>
      <c r="BX468" s="54"/>
      <c r="BY468" s="54"/>
      <c r="BZ468" s="54"/>
      <c r="CA468" s="54"/>
      <c r="CB468" s="54"/>
      <c r="CC468" s="54"/>
      <c r="CD468" s="54"/>
      <c r="CE468" s="54"/>
      <c r="CF468" s="54"/>
      <c r="CG468" s="54"/>
      <c r="CH468" s="54"/>
      <c r="CI468" s="54"/>
      <c r="CJ468" s="54"/>
      <c r="CK468" s="54"/>
      <c r="CL468" s="54"/>
      <c r="CM468" s="54"/>
      <c r="CN468" s="54"/>
      <c r="CO468" s="54"/>
      <c r="CP468" s="54"/>
      <c r="CQ468" s="54"/>
      <c r="CR468" s="54"/>
      <c r="CS468" s="54"/>
      <c r="CT468" s="54"/>
      <c r="CU468" s="54"/>
      <c r="CV468" s="54"/>
      <c r="CW468" s="54"/>
      <c r="CX468" s="54"/>
      <c r="CY468" s="54"/>
      <c r="CZ468" s="54"/>
      <c r="DA468" s="54"/>
      <c r="DB468" s="54"/>
      <c r="DC468" s="54"/>
      <c r="DD468" s="54"/>
      <c r="DE468" s="54"/>
      <c r="DF468" s="54"/>
      <c r="DG468" s="54"/>
      <c r="DH468" s="54"/>
      <c r="DI468" s="54"/>
      <c r="DJ468" s="54"/>
      <c r="DK468" s="54"/>
      <c r="DL468" s="54"/>
      <c r="DM468" s="54"/>
      <c r="DN468" s="54"/>
      <c r="DO468" s="54"/>
      <c r="DP468" s="54"/>
      <c r="DQ468" s="54"/>
      <c r="DR468" s="54"/>
      <c r="DS468" s="54"/>
      <c r="DT468" s="54"/>
      <c r="DU468" s="54"/>
      <c r="DV468" s="54"/>
      <c r="DW468" s="54"/>
      <c r="DX468" s="54"/>
      <c r="DY468" s="54"/>
      <c r="DZ468" s="54"/>
      <c r="EA468" s="54"/>
      <c r="EB468" s="54"/>
      <c r="EC468" s="54"/>
      <c r="ED468" s="54"/>
      <c r="EE468" s="54"/>
      <c r="EF468" s="54"/>
      <c r="EG468" s="54"/>
      <c r="EH468" s="54"/>
      <c r="EI468" s="54"/>
      <c r="EJ468" s="54"/>
      <c r="EK468" s="54"/>
      <c r="EL468" s="54"/>
      <c r="EM468" s="54"/>
      <c r="EN468" s="54"/>
      <c r="EO468" s="54"/>
      <c r="EP468" s="54"/>
      <c r="EQ468" s="54"/>
      <c r="ER468" s="54"/>
      <c r="ES468" s="54"/>
      <c r="ET468" s="54"/>
      <c r="EU468" s="54"/>
      <c r="EV468" s="54"/>
      <c r="EW468" s="54"/>
      <c r="EX468" s="54"/>
      <c r="EY468" s="54"/>
      <c r="EZ468" s="54"/>
      <c r="FA468" s="54"/>
      <c r="FB468" s="54"/>
      <c r="FC468" s="54"/>
      <c r="FD468" s="54"/>
      <c r="FE468" s="54"/>
      <c r="FF468" s="54"/>
      <c r="FG468" s="54"/>
      <c r="FH468" s="54"/>
      <c r="FI468" s="54"/>
      <c r="FJ468" s="54"/>
      <c r="FK468" s="54"/>
      <c r="FL468" s="54"/>
      <c r="FM468" s="54"/>
      <c r="FN468" s="54"/>
      <c r="FO468" s="54"/>
      <c r="FP468" s="54"/>
      <c r="FQ468" s="54"/>
      <c r="FR468" s="54"/>
      <c r="FS468" s="54"/>
      <c r="FT468" s="54"/>
      <c r="FU468" s="54"/>
      <c r="FV468" s="54"/>
      <c r="FW468" s="54"/>
      <c r="FX468" s="54"/>
      <c r="FY468" s="54"/>
      <c r="FZ468" s="54"/>
      <c r="GA468" s="54"/>
      <c r="GB468" s="54"/>
      <c r="GC468" s="54"/>
      <c r="GD468" s="54"/>
      <c r="GE468" s="54"/>
      <c r="GF468" s="54"/>
      <c r="GG468" s="54"/>
      <c r="GH468" s="54"/>
    </row>
    <row r="469" spans="1:190">
      <c r="A469" s="180"/>
      <c r="B469" s="180"/>
      <c r="C469" s="55"/>
      <c r="D469" s="56"/>
      <c r="E469" s="50"/>
      <c r="F469" s="50"/>
      <c r="G469" s="50"/>
      <c r="H469" s="50"/>
      <c r="I469" s="50"/>
      <c r="J469" s="50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F469" s="54"/>
      <c r="BG469" s="54"/>
      <c r="BH469" s="54"/>
      <c r="BI469" s="54"/>
      <c r="BJ469" s="54"/>
      <c r="BK469" s="54"/>
      <c r="BL469" s="54"/>
      <c r="BM469" s="54"/>
      <c r="BN469" s="54"/>
      <c r="BO469" s="54"/>
      <c r="BP469" s="54"/>
      <c r="BQ469" s="54"/>
      <c r="BR469" s="54"/>
      <c r="BS469" s="54"/>
      <c r="BT469" s="54"/>
      <c r="BU469" s="54"/>
      <c r="BV469" s="54"/>
      <c r="BW469" s="54"/>
      <c r="BX469" s="54"/>
      <c r="BY469" s="54"/>
      <c r="BZ469" s="54"/>
      <c r="CA469" s="54"/>
      <c r="CB469" s="54"/>
      <c r="CC469" s="54"/>
      <c r="CD469" s="54"/>
      <c r="CE469" s="54"/>
      <c r="CF469" s="54"/>
      <c r="CG469" s="54"/>
      <c r="CH469" s="54"/>
      <c r="CI469" s="54"/>
      <c r="CJ469" s="54"/>
      <c r="CK469" s="54"/>
      <c r="CL469" s="54"/>
      <c r="CM469" s="54"/>
      <c r="CN469" s="54"/>
      <c r="CO469" s="54"/>
      <c r="CP469" s="54"/>
      <c r="CQ469" s="54"/>
      <c r="CR469" s="54"/>
      <c r="CS469" s="54"/>
      <c r="CT469" s="54"/>
      <c r="CU469" s="54"/>
      <c r="CV469" s="54"/>
      <c r="CW469" s="54"/>
      <c r="CX469" s="54"/>
      <c r="CY469" s="54"/>
      <c r="CZ469" s="54"/>
      <c r="DA469" s="54"/>
      <c r="DB469" s="54"/>
      <c r="DC469" s="54"/>
      <c r="DD469" s="54"/>
      <c r="DE469" s="54"/>
      <c r="DF469" s="54"/>
      <c r="DG469" s="54"/>
      <c r="DH469" s="54"/>
      <c r="DI469" s="54"/>
      <c r="DJ469" s="54"/>
      <c r="DK469" s="54"/>
      <c r="DL469" s="54"/>
      <c r="DM469" s="54"/>
      <c r="DN469" s="54"/>
      <c r="DO469" s="54"/>
      <c r="DP469" s="54"/>
      <c r="DQ469" s="54"/>
      <c r="DR469" s="54"/>
      <c r="DS469" s="54"/>
      <c r="DT469" s="54"/>
      <c r="DU469" s="54"/>
      <c r="DV469" s="54"/>
      <c r="DW469" s="54"/>
      <c r="DX469" s="54"/>
      <c r="DY469" s="54"/>
      <c r="DZ469" s="54"/>
      <c r="EA469" s="54"/>
      <c r="EB469" s="54"/>
      <c r="EC469" s="54"/>
      <c r="ED469" s="54"/>
      <c r="EE469" s="54"/>
      <c r="EF469" s="54"/>
      <c r="EG469" s="54"/>
      <c r="EH469" s="54"/>
      <c r="EI469" s="54"/>
      <c r="EJ469" s="54"/>
      <c r="EK469" s="54"/>
      <c r="EL469" s="54"/>
      <c r="EM469" s="54"/>
      <c r="EN469" s="54"/>
      <c r="EO469" s="54"/>
      <c r="EP469" s="54"/>
      <c r="EQ469" s="54"/>
      <c r="ER469" s="54"/>
      <c r="ES469" s="54"/>
      <c r="ET469" s="54"/>
      <c r="EU469" s="54"/>
      <c r="EV469" s="54"/>
      <c r="EW469" s="54"/>
      <c r="EX469" s="54"/>
      <c r="EY469" s="54"/>
      <c r="EZ469" s="54"/>
      <c r="FA469" s="54"/>
      <c r="FB469" s="54"/>
      <c r="FC469" s="54"/>
      <c r="FD469" s="54"/>
      <c r="FE469" s="54"/>
      <c r="FF469" s="54"/>
      <c r="FG469" s="54"/>
      <c r="FH469" s="54"/>
      <c r="FI469" s="54"/>
      <c r="FJ469" s="54"/>
      <c r="FK469" s="54"/>
      <c r="FL469" s="54"/>
      <c r="FM469" s="54"/>
      <c r="FN469" s="54"/>
      <c r="FO469" s="54"/>
      <c r="FP469" s="54"/>
      <c r="FQ469" s="54"/>
      <c r="FR469" s="54"/>
      <c r="FS469" s="54"/>
      <c r="FT469" s="54"/>
      <c r="FU469" s="54"/>
      <c r="FV469" s="54"/>
      <c r="FW469" s="54"/>
      <c r="FX469" s="54"/>
      <c r="FY469" s="54"/>
      <c r="FZ469" s="54"/>
      <c r="GA469" s="54"/>
      <c r="GB469" s="54"/>
      <c r="GC469" s="54"/>
      <c r="GD469" s="54"/>
      <c r="GE469" s="54"/>
      <c r="GF469" s="54"/>
      <c r="GG469" s="54"/>
      <c r="GH469" s="54"/>
    </row>
    <row r="470" spans="1:190">
      <c r="A470" s="180"/>
      <c r="B470" s="180"/>
      <c r="C470" s="55"/>
      <c r="D470" s="56"/>
      <c r="E470" s="50"/>
      <c r="F470" s="50"/>
      <c r="G470" s="50"/>
      <c r="H470" s="50"/>
      <c r="I470" s="50"/>
      <c r="J470" s="50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F470" s="54"/>
      <c r="BG470" s="54"/>
      <c r="BH470" s="54"/>
      <c r="BI470" s="54"/>
      <c r="BJ470" s="54"/>
      <c r="BK470" s="54"/>
      <c r="BL470" s="54"/>
      <c r="BM470" s="54"/>
      <c r="BN470" s="54"/>
      <c r="BO470" s="54"/>
      <c r="BP470" s="54"/>
      <c r="BQ470" s="54"/>
      <c r="BR470" s="54"/>
      <c r="BS470" s="54"/>
      <c r="BT470" s="54"/>
      <c r="BU470" s="54"/>
      <c r="BV470" s="54"/>
      <c r="BW470" s="54"/>
      <c r="BX470" s="54"/>
      <c r="BY470" s="54"/>
      <c r="BZ470" s="54"/>
      <c r="CA470" s="54"/>
      <c r="CB470" s="54"/>
      <c r="CC470" s="54"/>
      <c r="CD470" s="54"/>
      <c r="CE470" s="54"/>
      <c r="CF470" s="54"/>
      <c r="CG470" s="54"/>
      <c r="CH470" s="54"/>
      <c r="CI470" s="54"/>
      <c r="CJ470" s="54"/>
      <c r="CK470" s="54"/>
      <c r="CL470" s="54"/>
      <c r="CM470" s="54"/>
      <c r="CN470" s="54"/>
      <c r="CO470" s="54"/>
      <c r="CP470" s="54"/>
      <c r="CQ470" s="54"/>
      <c r="CR470" s="54"/>
      <c r="CS470" s="54"/>
      <c r="CT470" s="54"/>
      <c r="CU470" s="54"/>
      <c r="CV470" s="54"/>
      <c r="CW470" s="54"/>
      <c r="CX470" s="54"/>
      <c r="CY470" s="54"/>
      <c r="CZ470" s="54"/>
      <c r="DA470" s="54"/>
      <c r="DB470" s="54"/>
      <c r="DC470" s="54"/>
      <c r="DD470" s="54"/>
      <c r="DE470" s="54"/>
      <c r="DF470" s="54"/>
      <c r="DG470" s="54"/>
      <c r="DH470" s="54"/>
      <c r="DI470" s="54"/>
      <c r="DJ470" s="54"/>
      <c r="DK470" s="54"/>
      <c r="DL470" s="54"/>
      <c r="DM470" s="54"/>
      <c r="DN470" s="54"/>
      <c r="DO470" s="54"/>
      <c r="DP470" s="54"/>
      <c r="DQ470" s="54"/>
      <c r="DR470" s="54"/>
      <c r="DS470" s="54"/>
      <c r="DT470" s="54"/>
      <c r="DU470" s="54"/>
      <c r="DV470" s="54"/>
      <c r="DW470" s="54"/>
      <c r="DX470" s="54"/>
      <c r="DY470" s="54"/>
      <c r="DZ470" s="54"/>
      <c r="EA470" s="54"/>
      <c r="EB470" s="54"/>
      <c r="EC470" s="54"/>
      <c r="ED470" s="54"/>
      <c r="EE470" s="54"/>
      <c r="EF470" s="54"/>
      <c r="EG470" s="54"/>
      <c r="EH470" s="54"/>
      <c r="EI470" s="54"/>
      <c r="EJ470" s="54"/>
      <c r="EK470" s="54"/>
      <c r="EL470" s="54"/>
      <c r="EM470" s="54"/>
      <c r="EN470" s="54"/>
      <c r="EO470" s="54"/>
      <c r="EP470" s="54"/>
      <c r="EQ470" s="54"/>
      <c r="ER470" s="54"/>
      <c r="ES470" s="54"/>
      <c r="ET470" s="54"/>
      <c r="EU470" s="54"/>
      <c r="EV470" s="54"/>
      <c r="EW470" s="54"/>
      <c r="EX470" s="54"/>
      <c r="EY470" s="54"/>
      <c r="EZ470" s="54"/>
      <c r="FA470" s="54"/>
      <c r="FB470" s="54"/>
      <c r="FC470" s="54"/>
      <c r="FD470" s="54"/>
      <c r="FE470" s="54"/>
      <c r="FF470" s="54"/>
      <c r="FG470" s="54"/>
      <c r="FH470" s="54"/>
      <c r="FI470" s="54"/>
      <c r="FJ470" s="54"/>
      <c r="FK470" s="54"/>
      <c r="FL470" s="54"/>
      <c r="FM470" s="54"/>
      <c r="FN470" s="54"/>
      <c r="FO470" s="54"/>
      <c r="FP470" s="54"/>
      <c r="FQ470" s="54"/>
      <c r="FR470" s="54"/>
      <c r="FS470" s="54"/>
      <c r="FT470" s="54"/>
      <c r="FU470" s="54"/>
      <c r="FV470" s="54"/>
      <c r="FW470" s="54"/>
      <c r="FX470" s="54"/>
      <c r="FY470" s="54"/>
      <c r="FZ470" s="54"/>
      <c r="GA470" s="54"/>
      <c r="GB470" s="54"/>
      <c r="GC470" s="54"/>
      <c r="GD470" s="54"/>
      <c r="GE470" s="54"/>
      <c r="GF470" s="54"/>
      <c r="GG470" s="54"/>
      <c r="GH470" s="54"/>
    </row>
    <row r="471" spans="1:190">
      <c r="A471" s="180"/>
      <c r="B471" s="180"/>
      <c r="C471" s="55"/>
      <c r="D471" s="56"/>
      <c r="E471" s="50"/>
      <c r="F471" s="50"/>
      <c r="G471" s="50"/>
      <c r="H471" s="50"/>
      <c r="I471" s="50"/>
      <c r="J471" s="50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F471" s="54"/>
      <c r="BG471" s="54"/>
      <c r="BH471" s="54"/>
      <c r="BI471" s="54"/>
      <c r="BJ471" s="54"/>
      <c r="BK471" s="54"/>
      <c r="BL471" s="54"/>
      <c r="BM471" s="54"/>
      <c r="BN471" s="54"/>
      <c r="BO471" s="54"/>
      <c r="BP471" s="54"/>
      <c r="BQ471" s="54"/>
      <c r="BR471" s="54"/>
      <c r="BS471" s="54"/>
      <c r="BT471" s="54"/>
      <c r="BU471" s="54"/>
      <c r="BV471" s="54"/>
      <c r="BW471" s="54"/>
      <c r="BX471" s="54"/>
      <c r="BY471" s="54"/>
      <c r="BZ471" s="54"/>
      <c r="CA471" s="54"/>
      <c r="CB471" s="54"/>
      <c r="CC471" s="54"/>
      <c r="CD471" s="54"/>
      <c r="CE471" s="54"/>
      <c r="CF471" s="54"/>
      <c r="CG471" s="54"/>
      <c r="CH471" s="54"/>
      <c r="CI471" s="54"/>
      <c r="CJ471" s="54"/>
      <c r="CK471" s="54"/>
      <c r="CL471" s="54"/>
      <c r="CM471" s="54"/>
      <c r="CN471" s="54"/>
      <c r="CO471" s="54"/>
      <c r="CP471" s="54"/>
      <c r="CQ471" s="54"/>
      <c r="CR471" s="54"/>
      <c r="CS471" s="54"/>
      <c r="CT471" s="54"/>
      <c r="CU471" s="54"/>
      <c r="CV471" s="54"/>
      <c r="CW471" s="54"/>
      <c r="CX471" s="54"/>
      <c r="CY471" s="54"/>
      <c r="CZ471" s="54"/>
      <c r="DA471" s="54"/>
      <c r="DB471" s="54"/>
      <c r="DC471" s="54"/>
      <c r="DD471" s="54"/>
      <c r="DE471" s="54"/>
      <c r="DF471" s="54"/>
      <c r="DG471" s="54"/>
      <c r="DH471" s="54"/>
      <c r="DI471" s="54"/>
      <c r="DJ471" s="54"/>
      <c r="DK471" s="54"/>
      <c r="DL471" s="54"/>
      <c r="DM471" s="54"/>
      <c r="DN471" s="54"/>
      <c r="DO471" s="54"/>
      <c r="DP471" s="54"/>
      <c r="DQ471" s="54"/>
      <c r="DR471" s="54"/>
      <c r="DS471" s="54"/>
      <c r="DT471" s="54"/>
      <c r="DU471" s="54"/>
      <c r="DV471" s="54"/>
      <c r="DW471" s="54"/>
      <c r="DX471" s="54"/>
      <c r="DY471" s="54"/>
      <c r="DZ471" s="54"/>
      <c r="EA471" s="54"/>
      <c r="EB471" s="54"/>
      <c r="EC471" s="54"/>
      <c r="ED471" s="54"/>
      <c r="EE471" s="54"/>
      <c r="EF471" s="54"/>
      <c r="EG471" s="54"/>
      <c r="EH471" s="54"/>
      <c r="EI471" s="54"/>
      <c r="EJ471" s="54"/>
      <c r="EK471" s="54"/>
      <c r="EL471" s="54"/>
      <c r="EM471" s="54"/>
      <c r="EN471" s="54"/>
      <c r="EO471" s="54"/>
      <c r="EP471" s="54"/>
      <c r="EQ471" s="54"/>
      <c r="ER471" s="54"/>
      <c r="ES471" s="54"/>
      <c r="ET471" s="54"/>
      <c r="EU471" s="54"/>
      <c r="EV471" s="54"/>
      <c r="EW471" s="54"/>
      <c r="EX471" s="54"/>
      <c r="EY471" s="54"/>
      <c r="EZ471" s="54"/>
      <c r="FA471" s="54"/>
      <c r="FB471" s="54"/>
      <c r="FC471" s="54"/>
      <c r="FD471" s="54"/>
      <c r="FE471" s="54"/>
      <c r="FF471" s="54"/>
      <c r="FG471" s="54"/>
      <c r="FH471" s="54"/>
      <c r="FI471" s="54"/>
      <c r="FJ471" s="54"/>
      <c r="FK471" s="54"/>
      <c r="FL471" s="54"/>
      <c r="FM471" s="54"/>
      <c r="FN471" s="54"/>
      <c r="FO471" s="54"/>
      <c r="FP471" s="54"/>
      <c r="FQ471" s="54"/>
      <c r="FR471" s="54"/>
      <c r="FS471" s="54"/>
      <c r="FT471" s="54"/>
      <c r="FU471" s="54"/>
      <c r="FV471" s="54"/>
      <c r="FW471" s="54"/>
      <c r="FX471" s="54"/>
      <c r="FY471" s="54"/>
      <c r="FZ471" s="54"/>
      <c r="GA471" s="54"/>
      <c r="GB471" s="54"/>
      <c r="GC471" s="54"/>
      <c r="GD471" s="54"/>
      <c r="GE471" s="54"/>
      <c r="GF471" s="54"/>
      <c r="GG471" s="54"/>
      <c r="GH471" s="54"/>
    </row>
    <row r="472" spans="1:190">
      <c r="A472" s="180"/>
      <c r="B472" s="180"/>
      <c r="C472" s="55"/>
      <c r="D472" s="56"/>
      <c r="E472" s="50"/>
      <c r="F472" s="50"/>
      <c r="G472" s="50"/>
      <c r="H472" s="50"/>
      <c r="I472" s="50"/>
      <c r="J472" s="50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F472" s="54"/>
      <c r="BG472" s="54"/>
      <c r="BH472" s="54"/>
      <c r="BI472" s="54"/>
      <c r="BJ472" s="54"/>
      <c r="BK472" s="54"/>
      <c r="BL472" s="54"/>
      <c r="BM472" s="54"/>
      <c r="BN472" s="54"/>
      <c r="BO472" s="54"/>
      <c r="BP472" s="54"/>
      <c r="BQ472" s="54"/>
      <c r="BR472" s="54"/>
      <c r="BS472" s="54"/>
      <c r="BT472" s="54"/>
      <c r="BU472" s="54"/>
      <c r="BV472" s="54"/>
      <c r="BW472" s="54"/>
      <c r="BX472" s="54"/>
      <c r="BY472" s="54"/>
      <c r="BZ472" s="54"/>
      <c r="CA472" s="54"/>
      <c r="CB472" s="54"/>
      <c r="CC472" s="54"/>
      <c r="CD472" s="54"/>
      <c r="CE472" s="54"/>
      <c r="CF472" s="54"/>
      <c r="CG472" s="54"/>
      <c r="CH472" s="54"/>
      <c r="CI472" s="54"/>
      <c r="CJ472" s="54"/>
      <c r="CK472" s="54"/>
      <c r="CL472" s="54"/>
      <c r="CM472" s="54"/>
      <c r="CN472" s="54"/>
      <c r="CO472" s="54"/>
      <c r="CP472" s="54"/>
      <c r="CQ472" s="54"/>
      <c r="CR472" s="54"/>
      <c r="CS472" s="54"/>
      <c r="CT472" s="54"/>
      <c r="CU472" s="54"/>
      <c r="CV472" s="54"/>
      <c r="CW472" s="54"/>
      <c r="CX472" s="54"/>
      <c r="CY472" s="54"/>
      <c r="CZ472" s="54"/>
      <c r="DA472" s="54"/>
      <c r="DB472" s="54"/>
      <c r="DC472" s="54"/>
      <c r="DD472" s="54"/>
      <c r="DE472" s="54"/>
      <c r="DF472" s="54"/>
      <c r="DG472" s="54"/>
      <c r="DH472" s="54"/>
      <c r="DI472" s="54"/>
      <c r="DJ472" s="54"/>
      <c r="DK472" s="54"/>
      <c r="DL472" s="54"/>
      <c r="DM472" s="54"/>
      <c r="DN472" s="54"/>
      <c r="DO472" s="54"/>
      <c r="DP472" s="54"/>
      <c r="DQ472" s="54"/>
      <c r="DR472" s="54"/>
      <c r="DS472" s="54"/>
      <c r="DT472" s="54"/>
      <c r="DU472" s="54"/>
      <c r="DV472" s="54"/>
      <c r="DW472" s="54"/>
      <c r="DX472" s="54"/>
      <c r="DY472" s="54"/>
      <c r="DZ472" s="54"/>
      <c r="EA472" s="54"/>
      <c r="EB472" s="54"/>
      <c r="EC472" s="54"/>
      <c r="ED472" s="54"/>
      <c r="EE472" s="54"/>
      <c r="EF472" s="54"/>
      <c r="EG472" s="54"/>
      <c r="EH472" s="54"/>
      <c r="EI472" s="54"/>
      <c r="EJ472" s="54"/>
      <c r="EK472" s="54"/>
      <c r="EL472" s="54"/>
      <c r="EM472" s="54"/>
      <c r="EN472" s="54"/>
      <c r="EO472" s="54"/>
      <c r="EP472" s="54"/>
      <c r="EQ472" s="54"/>
      <c r="ER472" s="54"/>
      <c r="ES472" s="54"/>
      <c r="ET472" s="54"/>
      <c r="EU472" s="54"/>
      <c r="EV472" s="54"/>
      <c r="EW472" s="54"/>
      <c r="EX472" s="54"/>
      <c r="EY472" s="54"/>
      <c r="EZ472" s="54"/>
      <c r="FA472" s="54"/>
      <c r="FB472" s="54"/>
      <c r="FC472" s="54"/>
      <c r="FD472" s="54"/>
      <c r="FE472" s="54"/>
      <c r="FF472" s="54"/>
      <c r="FG472" s="54"/>
      <c r="FH472" s="54"/>
      <c r="FI472" s="54"/>
      <c r="FJ472" s="54"/>
      <c r="FK472" s="54"/>
      <c r="FL472" s="54"/>
      <c r="FM472" s="54"/>
      <c r="FN472" s="54"/>
      <c r="FO472" s="54"/>
      <c r="FP472" s="54"/>
      <c r="FQ472" s="54"/>
      <c r="FR472" s="54"/>
      <c r="FS472" s="54"/>
      <c r="FT472" s="54"/>
      <c r="FU472" s="54"/>
      <c r="FV472" s="54"/>
      <c r="FW472" s="54"/>
      <c r="FX472" s="54"/>
      <c r="FY472" s="54"/>
      <c r="FZ472" s="54"/>
      <c r="GA472" s="54"/>
      <c r="GB472" s="54"/>
      <c r="GC472" s="54"/>
      <c r="GD472" s="54"/>
      <c r="GE472" s="54"/>
      <c r="GF472" s="54"/>
      <c r="GG472" s="54"/>
      <c r="GH472" s="54"/>
    </row>
    <row r="473" spans="1:190">
      <c r="A473" s="180"/>
      <c r="B473" s="180"/>
      <c r="C473" s="55"/>
      <c r="D473" s="56"/>
      <c r="E473" s="50"/>
      <c r="F473" s="50"/>
      <c r="G473" s="50"/>
      <c r="H473" s="50"/>
      <c r="I473" s="50"/>
      <c r="J473" s="50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F473" s="54"/>
      <c r="BG473" s="54"/>
      <c r="BH473" s="54"/>
      <c r="BI473" s="54"/>
      <c r="BJ473" s="54"/>
      <c r="BK473" s="54"/>
      <c r="BL473" s="54"/>
      <c r="BM473" s="54"/>
      <c r="BN473" s="54"/>
      <c r="BO473" s="54"/>
      <c r="BP473" s="54"/>
      <c r="BQ473" s="54"/>
      <c r="BR473" s="54"/>
      <c r="BS473" s="54"/>
      <c r="BT473" s="54"/>
      <c r="BU473" s="54"/>
      <c r="BV473" s="54"/>
      <c r="BW473" s="54"/>
      <c r="BX473" s="54"/>
      <c r="BY473" s="54"/>
      <c r="BZ473" s="54"/>
      <c r="CA473" s="54"/>
      <c r="CB473" s="54"/>
      <c r="CC473" s="54"/>
      <c r="CD473" s="54"/>
      <c r="CE473" s="54"/>
      <c r="CF473" s="54"/>
      <c r="CG473" s="54"/>
      <c r="CH473" s="54"/>
      <c r="CI473" s="54"/>
      <c r="CJ473" s="54"/>
      <c r="CK473" s="54"/>
      <c r="CL473" s="54"/>
      <c r="CM473" s="54"/>
      <c r="CN473" s="54"/>
      <c r="CO473" s="54"/>
      <c r="CP473" s="54"/>
      <c r="CQ473" s="54"/>
      <c r="CR473" s="54"/>
      <c r="CS473" s="54"/>
      <c r="CT473" s="54"/>
      <c r="CU473" s="54"/>
      <c r="CV473" s="54"/>
      <c r="CW473" s="54"/>
      <c r="CX473" s="54"/>
      <c r="CY473" s="54"/>
      <c r="CZ473" s="54"/>
      <c r="DA473" s="54"/>
      <c r="DB473" s="54"/>
      <c r="DC473" s="54"/>
      <c r="DD473" s="54"/>
      <c r="DE473" s="54"/>
      <c r="DF473" s="54"/>
      <c r="DG473" s="54"/>
      <c r="DH473" s="54"/>
      <c r="DI473" s="54"/>
      <c r="DJ473" s="54"/>
      <c r="DK473" s="54"/>
      <c r="DL473" s="54"/>
      <c r="DM473" s="54"/>
      <c r="DN473" s="54"/>
      <c r="DO473" s="54"/>
      <c r="DP473" s="54"/>
      <c r="DQ473" s="54"/>
      <c r="DR473" s="54"/>
      <c r="DS473" s="54"/>
      <c r="DT473" s="54"/>
      <c r="DU473" s="54"/>
      <c r="DV473" s="54"/>
      <c r="DW473" s="54"/>
      <c r="DX473" s="54"/>
      <c r="DY473" s="54"/>
      <c r="DZ473" s="54"/>
      <c r="EA473" s="54"/>
      <c r="EB473" s="54"/>
      <c r="EC473" s="54"/>
      <c r="ED473" s="54"/>
      <c r="EE473" s="54"/>
      <c r="EF473" s="54"/>
      <c r="EG473" s="54"/>
      <c r="EH473" s="54"/>
      <c r="EI473" s="54"/>
      <c r="EJ473" s="54"/>
      <c r="EK473" s="54"/>
      <c r="EL473" s="54"/>
      <c r="EM473" s="54"/>
      <c r="EN473" s="54"/>
      <c r="EO473" s="54"/>
      <c r="EP473" s="54"/>
      <c r="EQ473" s="54"/>
      <c r="ER473" s="54"/>
      <c r="ES473" s="54"/>
      <c r="ET473" s="54"/>
      <c r="EU473" s="54"/>
      <c r="EV473" s="54"/>
      <c r="EW473" s="54"/>
      <c r="EX473" s="54"/>
      <c r="EY473" s="54"/>
      <c r="EZ473" s="54"/>
      <c r="FA473" s="54"/>
      <c r="FB473" s="54"/>
      <c r="FC473" s="54"/>
      <c r="FD473" s="54"/>
      <c r="FE473" s="54"/>
      <c r="FF473" s="54"/>
      <c r="FG473" s="54"/>
      <c r="FH473" s="54"/>
      <c r="FI473" s="54"/>
      <c r="FJ473" s="54"/>
      <c r="FK473" s="54"/>
      <c r="FL473" s="54"/>
      <c r="FM473" s="54"/>
      <c r="FN473" s="54"/>
      <c r="FO473" s="54"/>
      <c r="FP473" s="54"/>
      <c r="FQ473" s="54"/>
      <c r="FR473" s="54"/>
      <c r="FS473" s="54"/>
      <c r="FT473" s="54"/>
      <c r="FU473" s="54"/>
      <c r="FV473" s="54"/>
      <c r="FW473" s="54"/>
      <c r="FX473" s="54"/>
      <c r="FY473" s="54"/>
      <c r="FZ473" s="54"/>
      <c r="GA473" s="54"/>
      <c r="GB473" s="54"/>
      <c r="GC473" s="54"/>
      <c r="GD473" s="54"/>
      <c r="GE473" s="54"/>
      <c r="GF473" s="54"/>
      <c r="GG473" s="54"/>
      <c r="GH473" s="54"/>
    </row>
    <row r="474" spans="1:190">
      <c r="A474" s="180"/>
      <c r="B474" s="180"/>
      <c r="C474" s="55"/>
      <c r="D474" s="56"/>
      <c r="E474" s="50"/>
      <c r="F474" s="50"/>
      <c r="G474" s="50"/>
      <c r="H474" s="50"/>
      <c r="I474" s="50"/>
      <c r="J474" s="50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F474" s="54"/>
      <c r="BG474" s="54"/>
      <c r="BH474" s="54"/>
      <c r="BI474" s="54"/>
      <c r="BJ474" s="54"/>
      <c r="BK474" s="54"/>
      <c r="BL474" s="54"/>
      <c r="BM474" s="54"/>
      <c r="BN474" s="54"/>
      <c r="BO474" s="54"/>
      <c r="BP474" s="54"/>
      <c r="BQ474" s="54"/>
      <c r="BR474" s="54"/>
      <c r="BS474" s="54"/>
      <c r="BT474" s="54"/>
      <c r="BU474" s="54"/>
      <c r="BV474" s="54"/>
      <c r="BW474" s="54"/>
      <c r="BX474" s="54"/>
      <c r="BY474" s="54"/>
      <c r="BZ474" s="54"/>
      <c r="CA474" s="54"/>
      <c r="CB474" s="54"/>
      <c r="CC474" s="54"/>
      <c r="CD474" s="54"/>
      <c r="CE474" s="54"/>
      <c r="CF474" s="54"/>
      <c r="CG474" s="54"/>
      <c r="CH474" s="54"/>
      <c r="CI474" s="54"/>
      <c r="CJ474" s="54"/>
      <c r="CK474" s="54"/>
      <c r="CL474" s="54"/>
      <c r="CM474" s="54"/>
      <c r="CN474" s="54"/>
      <c r="CO474" s="54"/>
      <c r="CP474" s="54"/>
      <c r="CQ474" s="54"/>
      <c r="CR474" s="54"/>
      <c r="CS474" s="54"/>
      <c r="CT474" s="54"/>
      <c r="CU474" s="54"/>
      <c r="CV474" s="54"/>
      <c r="CW474" s="54"/>
      <c r="CX474" s="54"/>
      <c r="CY474" s="54"/>
      <c r="CZ474" s="54"/>
      <c r="DA474" s="54"/>
      <c r="DB474" s="54"/>
      <c r="DC474" s="54"/>
      <c r="DD474" s="54"/>
      <c r="DE474" s="54"/>
      <c r="DF474" s="54"/>
      <c r="DG474" s="54"/>
      <c r="DH474" s="54"/>
      <c r="DI474" s="54"/>
      <c r="DJ474" s="54"/>
      <c r="DK474" s="54"/>
      <c r="DL474" s="54"/>
      <c r="DM474" s="54"/>
      <c r="DN474" s="54"/>
      <c r="DO474" s="54"/>
      <c r="DP474" s="54"/>
      <c r="DQ474" s="54"/>
      <c r="DR474" s="54"/>
      <c r="DS474" s="54"/>
      <c r="DT474" s="54"/>
      <c r="DU474" s="54"/>
      <c r="DV474" s="54"/>
      <c r="DW474" s="54"/>
      <c r="DX474" s="54"/>
      <c r="DY474" s="54"/>
      <c r="DZ474" s="54"/>
      <c r="EA474" s="54"/>
      <c r="EB474" s="54"/>
      <c r="EC474" s="54"/>
      <c r="ED474" s="54"/>
      <c r="EE474" s="54"/>
      <c r="EF474" s="54"/>
      <c r="EG474" s="54"/>
      <c r="EH474" s="54"/>
      <c r="EI474" s="54"/>
      <c r="EJ474" s="54"/>
      <c r="EK474" s="54"/>
      <c r="EL474" s="54"/>
      <c r="EM474" s="54"/>
      <c r="EN474" s="54"/>
      <c r="EO474" s="54"/>
      <c r="EP474" s="54"/>
      <c r="EQ474" s="54"/>
      <c r="ER474" s="54"/>
      <c r="ES474" s="54"/>
      <c r="ET474" s="54"/>
      <c r="EU474" s="54"/>
      <c r="EV474" s="54"/>
      <c r="EW474" s="54"/>
      <c r="EX474" s="54"/>
      <c r="EY474" s="54"/>
      <c r="EZ474" s="54"/>
      <c r="FA474" s="54"/>
      <c r="FB474" s="54"/>
      <c r="FC474" s="54"/>
      <c r="FD474" s="54"/>
      <c r="FE474" s="54"/>
      <c r="FF474" s="54"/>
      <c r="FG474" s="54"/>
      <c r="FH474" s="54"/>
      <c r="FI474" s="54"/>
      <c r="FJ474" s="54"/>
      <c r="FK474" s="54"/>
      <c r="FL474" s="54"/>
      <c r="FM474" s="54"/>
      <c r="FN474" s="54"/>
      <c r="FO474" s="54"/>
      <c r="FP474" s="54"/>
      <c r="FQ474" s="54"/>
      <c r="FR474" s="54"/>
      <c r="FS474" s="54"/>
      <c r="FT474" s="54"/>
      <c r="FU474" s="54"/>
      <c r="FV474" s="54"/>
      <c r="FW474" s="54"/>
      <c r="FX474" s="54"/>
      <c r="FY474" s="54"/>
      <c r="FZ474" s="54"/>
      <c r="GA474" s="54"/>
      <c r="GB474" s="54"/>
      <c r="GC474" s="54"/>
      <c r="GD474" s="54"/>
      <c r="GE474" s="54"/>
      <c r="GF474" s="54"/>
      <c r="GG474" s="54"/>
      <c r="GH474" s="54"/>
    </row>
    <row r="475" spans="1:190">
      <c r="A475" s="180"/>
      <c r="B475" s="180"/>
      <c r="C475" s="55"/>
      <c r="D475" s="56"/>
      <c r="E475" s="50"/>
      <c r="F475" s="50"/>
      <c r="G475" s="50"/>
      <c r="H475" s="50"/>
      <c r="I475" s="50"/>
      <c r="J475" s="50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F475" s="54"/>
      <c r="BG475" s="54"/>
      <c r="BH475" s="54"/>
      <c r="BI475" s="54"/>
      <c r="BJ475" s="54"/>
      <c r="BK475" s="54"/>
      <c r="BL475" s="54"/>
      <c r="BM475" s="54"/>
      <c r="BN475" s="54"/>
      <c r="BO475" s="54"/>
      <c r="BP475" s="54"/>
      <c r="BQ475" s="54"/>
      <c r="BR475" s="54"/>
      <c r="BS475" s="54"/>
      <c r="BT475" s="54"/>
      <c r="BU475" s="54"/>
      <c r="BV475" s="54"/>
      <c r="BW475" s="54"/>
      <c r="BX475" s="54"/>
      <c r="BY475" s="54"/>
      <c r="BZ475" s="54"/>
      <c r="CA475" s="54"/>
      <c r="CB475" s="54"/>
      <c r="CC475" s="54"/>
      <c r="CD475" s="54"/>
      <c r="CE475" s="54"/>
      <c r="CF475" s="54"/>
      <c r="CG475" s="54"/>
      <c r="CH475" s="54"/>
      <c r="CI475" s="54"/>
      <c r="CJ475" s="54"/>
      <c r="CK475" s="54"/>
      <c r="CL475" s="54"/>
      <c r="CM475" s="54"/>
      <c r="CN475" s="54"/>
      <c r="CO475" s="54"/>
      <c r="CP475" s="54"/>
      <c r="CQ475" s="54"/>
      <c r="CR475" s="54"/>
      <c r="CS475" s="54"/>
      <c r="CT475" s="54"/>
      <c r="CU475" s="54"/>
      <c r="CV475" s="54"/>
      <c r="CW475" s="54"/>
      <c r="CX475" s="54"/>
      <c r="CY475" s="54"/>
      <c r="CZ475" s="54"/>
      <c r="DA475" s="54"/>
      <c r="DB475" s="54"/>
      <c r="DC475" s="54"/>
      <c r="DD475" s="54"/>
      <c r="DE475" s="54"/>
      <c r="DF475" s="54"/>
      <c r="DG475" s="54"/>
      <c r="DH475" s="54"/>
      <c r="DI475" s="54"/>
      <c r="DJ475" s="54"/>
      <c r="DK475" s="54"/>
      <c r="DL475" s="54"/>
      <c r="DM475" s="54"/>
      <c r="DN475" s="54"/>
      <c r="DO475" s="54"/>
      <c r="DP475" s="54"/>
      <c r="DQ475" s="54"/>
      <c r="DR475" s="54"/>
      <c r="DS475" s="54"/>
      <c r="DT475" s="54"/>
      <c r="DU475" s="54"/>
      <c r="DV475" s="54"/>
      <c r="DW475" s="54"/>
      <c r="DX475" s="54"/>
      <c r="DY475" s="54"/>
      <c r="DZ475" s="54"/>
      <c r="EA475" s="54"/>
      <c r="EB475" s="54"/>
      <c r="EC475" s="54"/>
      <c r="ED475" s="54"/>
      <c r="EE475" s="54"/>
      <c r="EF475" s="54"/>
      <c r="EG475" s="54"/>
      <c r="EH475" s="54"/>
      <c r="EI475" s="54"/>
      <c r="EJ475" s="54"/>
      <c r="EK475" s="54"/>
      <c r="EL475" s="54"/>
      <c r="EM475" s="54"/>
      <c r="EN475" s="54"/>
      <c r="EO475" s="54"/>
      <c r="EP475" s="54"/>
      <c r="EQ475" s="54"/>
      <c r="ER475" s="54"/>
      <c r="ES475" s="54"/>
      <c r="ET475" s="54"/>
      <c r="EU475" s="54"/>
      <c r="EV475" s="54"/>
      <c r="EW475" s="54"/>
      <c r="EX475" s="54"/>
      <c r="EY475" s="54"/>
      <c r="EZ475" s="54"/>
      <c r="FA475" s="54"/>
      <c r="FB475" s="54"/>
      <c r="FC475" s="54"/>
      <c r="FD475" s="54"/>
      <c r="FE475" s="54"/>
      <c r="FF475" s="54"/>
      <c r="FG475" s="54"/>
      <c r="FH475" s="54"/>
      <c r="FI475" s="54"/>
      <c r="FJ475" s="54"/>
      <c r="FK475" s="54"/>
      <c r="FL475" s="54"/>
      <c r="FM475" s="54"/>
      <c r="FN475" s="54"/>
      <c r="FO475" s="54"/>
      <c r="FP475" s="54"/>
      <c r="FQ475" s="54"/>
      <c r="FR475" s="54"/>
      <c r="FS475" s="54"/>
      <c r="FT475" s="54"/>
      <c r="FU475" s="54"/>
      <c r="FV475" s="54"/>
      <c r="FW475" s="54"/>
      <c r="FX475" s="54"/>
      <c r="FY475" s="54"/>
      <c r="FZ475" s="54"/>
      <c r="GA475" s="54"/>
      <c r="GB475" s="54"/>
      <c r="GC475" s="54"/>
      <c r="GD475" s="54"/>
      <c r="GE475" s="54"/>
      <c r="GF475" s="54"/>
      <c r="GG475" s="54"/>
      <c r="GH475" s="54"/>
    </row>
    <row r="476" spans="1:190">
      <c r="A476" s="180"/>
      <c r="B476" s="180"/>
      <c r="C476" s="55"/>
      <c r="D476" s="56"/>
      <c r="E476" s="50"/>
      <c r="F476" s="50"/>
      <c r="G476" s="50"/>
      <c r="H476" s="50"/>
      <c r="I476" s="50"/>
      <c r="J476" s="50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F476" s="54"/>
      <c r="BG476" s="54"/>
      <c r="BH476" s="54"/>
      <c r="BI476" s="54"/>
      <c r="BJ476" s="54"/>
      <c r="BK476" s="54"/>
      <c r="BL476" s="54"/>
      <c r="BM476" s="54"/>
      <c r="BN476" s="54"/>
      <c r="BO476" s="54"/>
      <c r="BP476" s="54"/>
      <c r="BQ476" s="54"/>
      <c r="BR476" s="54"/>
      <c r="BS476" s="54"/>
      <c r="BT476" s="54"/>
      <c r="BU476" s="54"/>
      <c r="BV476" s="54"/>
      <c r="BW476" s="54"/>
      <c r="BX476" s="54"/>
      <c r="BY476" s="54"/>
      <c r="BZ476" s="54"/>
      <c r="CA476" s="54"/>
      <c r="CB476" s="54"/>
      <c r="CC476" s="54"/>
      <c r="CD476" s="54"/>
      <c r="CE476" s="54"/>
      <c r="CF476" s="54"/>
      <c r="CG476" s="54"/>
      <c r="CH476" s="54"/>
      <c r="CI476" s="54"/>
      <c r="CJ476" s="54"/>
      <c r="CK476" s="54"/>
      <c r="CL476" s="54"/>
      <c r="CM476" s="54"/>
      <c r="CN476" s="54"/>
      <c r="CO476" s="54"/>
      <c r="CP476" s="54"/>
      <c r="CQ476" s="54"/>
      <c r="CR476" s="54"/>
      <c r="CS476" s="54"/>
      <c r="CT476" s="54"/>
      <c r="CU476" s="54"/>
      <c r="CV476" s="54"/>
      <c r="CW476" s="54"/>
      <c r="CX476" s="54"/>
      <c r="CY476" s="54"/>
      <c r="CZ476" s="54"/>
      <c r="DA476" s="54"/>
      <c r="DB476" s="54"/>
      <c r="DC476" s="54"/>
      <c r="DD476" s="54"/>
      <c r="DE476" s="54"/>
      <c r="DF476" s="54"/>
      <c r="DG476" s="54"/>
      <c r="DH476" s="54"/>
      <c r="DI476" s="54"/>
      <c r="DJ476" s="54"/>
      <c r="DK476" s="54"/>
      <c r="DL476" s="54"/>
      <c r="DM476" s="54"/>
      <c r="DN476" s="54"/>
      <c r="DO476" s="54"/>
      <c r="DP476" s="54"/>
      <c r="DQ476" s="54"/>
      <c r="DR476" s="54"/>
      <c r="DS476" s="54"/>
      <c r="DT476" s="54"/>
      <c r="DU476" s="54"/>
      <c r="DV476" s="54"/>
      <c r="DW476" s="54"/>
      <c r="DX476" s="54"/>
      <c r="DY476" s="54"/>
      <c r="DZ476" s="54"/>
      <c r="EA476" s="54"/>
      <c r="EB476" s="54"/>
      <c r="EC476" s="54"/>
      <c r="ED476" s="54"/>
      <c r="EE476" s="54"/>
      <c r="EF476" s="54"/>
      <c r="EG476" s="54"/>
      <c r="EH476" s="54"/>
      <c r="EI476" s="54"/>
      <c r="EJ476" s="54"/>
      <c r="EK476" s="54"/>
      <c r="EL476" s="54"/>
      <c r="EM476" s="54"/>
      <c r="EN476" s="54"/>
      <c r="EO476" s="54"/>
      <c r="EP476" s="54"/>
      <c r="EQ476" s="54"/>
      <c r="ER476" s="54"/>
      <c r="ES476" s="54"/>
      <c r="ET476" s="54"/>
      <c r="EU476" s="54"/>
      <c r="EV476" s="54"/>
      <c r="EW476" s="54"/>
      <c r="EX476" s="54"/>
      <c r="EY476" s="54"/>
      <c r="EZ476" s="54"/>
      <c r="FA476" s="54"/>
      <c r="FB476" s="54"/>
      <c r="FC476" s="54"/>
      <c r="FD476" s="54"/>
      <c r="FE476" s="54"/>
      <c r="FF476" s="54"/>
      <c r="FG476" s="54"/>
      <c r="FH476" s="54"/>
      <c r="FI476" s="54"/>
      <c r="FJ476" s="54"/>
      <c r="FK476" s="54"/>
      <c r="FL476" s="54"/>
      <c r="FM476" s="54"/>
      <c r="FN476" s="54"/>
      <c r="FO476" s="54"/>
      <c r="FP476" s="54"/>
      <c r="FQ476" s="54"/>
      <c r="FR476" s="54"/>
      <c r="FS476" s="54"/>
      <c r="FT476" s="54"/>
      <c r="FU476" s="54"/>
      <c r="FV476" s="54"/>
      <c r="FW476" s="54"/>
      <c r="FX476" s="54"/>
      <c r="FY476" s="54"/>
      <c r="FZ476" s="54"/>
      <c r="GA476" s="54"/>
      <c r="GB476" s="54"/>
      <c r="GC476" s="54"/>
      <c r="GD476" s="54"/>
      <c r="GE476" s="54"/>
      <c r="GF476" s="54"/>
      <c r="GG476" s="54"/>
      <c r="GH476" s="54"/>
    </row>
    <row r="477" spans="1:190">
      <c r="A477" s="180"/>
      <c r="B477" s="180"/>
      <c r="C477" s="55"/>
      <c r="D477" s="56"/>
      <c r="E477" s="50"/>
      <c r="F477" s="50"/>
      <c r="G477" s="50"/>
      <c r="H477" s="50"/>
      <c r="I477" s="50"/>
      <c r="J477" s="50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F477" s="54"/>
      <c r="BG477" s="54"/>
      <c r="BH477" s="54"/>
      <c r="BI477" s="54"/>
      <c r="BJ477" s="54"/>
      <c r="BK477" s="54"/>
      <c r="BL477" s="54"/>
      <c r="BM477" s="54"/>
      <c r="BN477" s="54"/>
      <c r="BO477" s="54"/>
      <c r="BP477" s="54"/>
      <c r="BQ477" s="54"/>
      <c r="BR477" s="54"/>
      <c r="BS477" s="54"/>
      <c r="BT477" s="54"/>
      <c r="BU477" s="54"/>
      <c r="BV477" s="54"/>
      <c r="BW477" s="54"/>
      <c r="BX477" s="54"/>
      <c r="BY477" s="54"/>
      <c r="BZ477" s="54"/>
      <c r="CA477" s="54"/>
      <c r="CB477" s="54"/>
      <c r="CC477" s="54"/>
      <c r="CD477" s="54"/>
      <c r="CE477" s="54"/>
      <c r="CF477" s="54"/>
      <c r="CG477" s="54"/>
      <c r="CH477" s="54"/>
      <c r="CI477" s="54"/>
      <c r="CJ477" s="54"/>
      <c r="CK477" s="54"/>
      <c r="CL477" s="54"/>
      <c r="CM477" s="54"/>
      <c r="CN477" s="54"/>
      <c r="CO477" s="54"/>
      <c r="CP477" s="54"/>
      <c r="CQ477" s="54"/>
      <c r="CR477" s="54"/>
      <c r="CS477" s="54"/>
      <c r="CT477" s="54"/>
      <c r="CU477" s="54"/>
      <c r="CV477" s="54"/>
      <c r="CW477" s="54"/>
      <c r="CX477" s="54"/>
      <c r="CY477" s="54"/>
      <c r="CZ477" s="54"/>
      <c r="DA477" s="54"/>
      <c r="DB477" s="54"/>
      <c r="DC477" s="54"/>
      <c r="DD477" s="54"/>
      <c r="DE477" s="54"/>
      <c r="DF477" s="54"/>
      <c r="DG477" s="54"/>
      <c r="DH477" s="54"/>
      <c r="DI477" s="54"/>
      <c r="DJ477" s="54"/>
      <c r="DK477" s="54"/>
      <c r="DL477" s="54"/>
      <c r="DM477" s="54"/>
      <c r="DN477" s="54"/>
      <c r="DO477" s="54"/>
      <c r="DP477" s="54"/>
      <c r="DQ477" s="54"/>
      <c r="DR477" s="54"/>
      <c r="DS477" s="54"/>
      <c r="DT477" s="54"/>
      <c r="DU477" s="54"/>
      <c r="DV477" s="54"/>
      <c r="DW477" s="54"/>
      <c r="DX477" s="54"/>
      <c r="DY477" s="54"/>
      <c r="DZ477" s="54"/>
      <c r="EA477" s="54"/>
      <c r="EB477" s="54"/>
      <c r="EC477" s="54"/>
      <c r="ED477" s="54"/>
      <c r="EE477" s="54"/>
      <c r="EF477" s="54"/>
      <c r="EG477" s="54"/>
      <c r="EH477" s="54"/>
      <c r="EI477" s="54"/>
      <c r="EJ477" s="54"/>
      <c r="EK477" s="54"/>
      <c r="EL477" s="54"/>
      <c r="EM477" s="54"/>
      <c r="EN477" s="54"/>
      <c r="EO477" s="54"/>
      <c r="EP477" s="54"/>
      <c r="EQ477" s="54"/>
      <c r="ER477" s="54"/>
      <c r="ES477" s="54"/>
      <c r="ET477" s="54"/>
      <c r="EU477" s="54"/>
      <c r="EV477" s="54"/>
      <c r="EW477" s="54"/>
      <c r="EX477" s="54"/>
      <c r="EY477" s="54"/>
      <c r="EZ477" s="54"/>
      <c r="FA477" s="54"/>
      <c r="FB477" s="54"/>
      <c r="FC477" s="54"/>
      <c r="FD477" s="54"/>
      <c r="FE477" s="54"/>
      <c r="FF477" s="54"/>
      <c r="FG477" s="54"/>
      <c r="FH477" s="54"/>
      <c r="FI477" s="54"/>
      <c r="FJ477" s="54"/>
      <c r="FK477" s="54"/>
      <c r="FL477" s="54"/>
      <c r="FM477" s="54"/>
      <c r="FN477" s="54"/>
      <c r="FO477" s="54"/>
      <c r="FP477" s="54"/>
      <c r="FQ477" s="54"/>
      <c r="FR477" s="54"/>
      <c r="FS477" s="54"/>
      <c r="FT477" s="54"/>
      <c r="FU477" s="54"/>
      <c r="FV477" s="54"/>
      <c r="FW477" s="54"/>
      <c r="FX477" s="54"/>
      <c r="FY477" s="54"/>
      <c r="FZ477" s="54"/>
      <c r="GA477" s="54"/>
      <c r="GB477" s="54"/>
      <c r="GC477" s="54"/>
      <c r="GD477" s="54"/>
      <c r="GE477" s="54"/>
      <c r="GF477" s="54"/>
      <c r="GG477" s="54"/>
      <c r="GH477" s="54"/>
    </row>
    <row r="478" spans="1:190">
      <c r="A478" s="180"/>
      <c r="B478" s="180"/>
      <c r="C478" s="55"/>
      <c r="D478" s="56"/>
      <c r="E478" s="50"/>
      <c r="F478" s="50"/>
      <c r="G478" s="50"/>
      <c r="H478" s="50"/>
      <c r="I478" s="50"/>
      <c r="J478" s="50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F478" s="54"/>
      <c r="BG478" s="54"/>
      <c r="BH478" s="54"/>
      <c r="BI478" s="54"/>
      <c r="BJ478" s="54"/>
      <c r="BK478" s="54"/>
      <c r="BL478" s="54"/>
      <c r="BM478" s="54"/>
      <c r="BN478" s="54"/>
      <c r="BO478" s="54"/>
      <c r="BP478" s="54"/>
      <c r="BQ478" s="54"/>
      <c r="BR478" s="54"/>
      <c r="BS478" s="54"/>
      <c r="BT478" s="54"/>
      <c r="BU478" s="54"/>
      <c r="BV478" s="54"/>
      <c r="BW478" s="54"/>
      <c r="BX478" s="54"/>
      <c r="BY478" s="54"/>
      <c r="BZ478" s="54"/>
      <c r="CA478" s="54"/>
      <c r="CB478" s="54"/>
      <c r="CC478" s="54"/>
      <c r="CD478" s="54"/>
      <c r="CE478" s="54"/>
      <c r="CF478" s="54"/>
      <c r="CG478" s="54"/>
      <c r="CH478" s="54"/>
      <c r="CI478" s="54"/>
      <c r="CJ478" s="54"/>
      <c r="CK478" s="54"/>
      <c r="CL478" s="54"/>
      <c r="CM478" s="54"/>
      <c r="CN478" s="54"/>
      <c r="CO478" s="54"/>
      <c r="CP478" s="54"/>
      <c r="CQ478" s="54"/>
      <c r="CR478" s="54"/>
      <c r="CS478" s="54"/>
      <c r="CT478" s="54"/>
      <c r="CU478" s="54"/>
      <c r="CV478" s="54"/>
      <c r="CW478" s="54"/>
      <c r="CX478" s="54"/>
      <c r="CY478" s="54"/>
      <c r="CZ478" s="54"/>
      <c r="DA478" s="54"/>
      <c r="DB478" s="54"/>
      <c r="DC478" s="54"/>
      <c r="DD478" s="54"/>
      <c r="DE478" s="54"/>
      <c r="DF478" s="54"/>
      <c r="DG478" s="54"/>
      <c r="DH478" s="54"/>
      <c r="DI478" s="54"/>
      <c r="DJ478" s="54"/>
      <c r="DK478" s="54"/>
      <c r="DL478" s="54"/>
      <c r="DM478" s="54"/>
      <c r="DN478" s="54"/>
      <c r="DO478" s="54"/>
      <c r="DP478" s="54"/>
      <c r="DQ478" s="54"/>
      <c r="DR478" s="54"/>
      <c r="DS478" s="54"/>
      <c r="DT478" s="54"/>
      <c r="DU478" s="54"/>
      <c r="DV478" s="54"/>
      <c r="DW478" s="54"/>
      <c r="DX478" s="54"/>
      <c r="DY478" s="54"/>
      <c r="DZ478" s="54"/>
      <c r="EA478" s="54"/>
      <c r="EB478" s="54"/>
      <c r="EC478" s="54"/>
      <c r="ED478" s="54"/>
      <c r="EE478" s="54"/>
      <c r="EF478" s="54"/>
      <c r="EG478" s="54"/>
      <c r="EH478" s="54"/>
      <c r="EI478" s="54"/>
      <c r="EJ478" s="54"/>
      <c r="EK478" s="54"/>
      <c r="EL478" s="54"/>
      <c r="EM478" s="54"/>
      <c r="EN478" s="54"/>
      <c r="EO478" s="54"/>
      <c r="EP478" s="54"/>
      <c r="EQ478" s="54"/>
      <c r="ER478" s="54"/>
      <c r="ES478" s="54"/>
      <c r="ET478" s="54"/>
      <c r="EU478" s="54"/>
      <c r="EV478" s="54"/>
      <c r="EW478" s="54"/>
      <c r="EX478" s="54"/>
      <c r="EY478" s="54"/>
      <c r="EZ478" s="54"/>
      <c r="FA478" s="54"/>
      <c r="FB478" s="54"/>
      <c r="FC478" s="54"/>
      <c r="FD478" s="54"/>
      <c r="FE478" s="54"/>
      <c r="FF478" s="54"/>
      <c r="FG478" s="54"/>
      <c r="FH478" s="54"/>
      <c r="FI478" s="54"/>
      <c r="FJ478" s="54"/>
      <c r="FK478" s="54"/>
      <c r="FL478" s="54"/>
      <c r="FM478" s="54"/>
      <c r="FN478" s="54"/>
      <c r="FO478" s="54"/>
      <c r="FP478" s="54"/>
      <c r="FQ478" s="54"/>
      <c r="FR478" s="54"/>
      <c r="FS478" s="54"/>
      <c r="FT478" s="54"/>
      <c r="FU478" s="54"/>
      <c r="FV478" s="54"/>
      <c r="FW478" s="54"/>
      <c r="FX478" s="54"/>
      <c r="FY478" s="54"/>
      <c r="FZ478" s="54"/>
      <c r="GA478" s="54"/>
      <c r="GB478" s="54"/>
      <c r="GC478" s="54"/>
      <c r="GD478" s="54"/>
      <c r="GE478" s="54"/>
      <c r="GF478" s="54"/>
      <c r="GG478" s="54"/>
      <c r="GH478" s="54"/>
    </row>
    <row r="479" spans="1:190">
      <c r="A479" s="180"/>
      <c r="B479" s="180"/>
      <c r="C479" s="55"/>
      <c r="D479" s="56"/>
      <c r="E479" s="50"/>
      <c r="F479" s="50"/>
      <c r="G479" s="50"/>
      <c r="H479" s="50"/>
      <c r="I479" s="50"/>
      <c r="J479" s="50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F479" s="54"/>
      <c r="BG479" s="54"/>
      <c r="BH479" s="54"/>
      <c r="BI479" s="54"/>
      <c r="BJ479" s="54"/>
      <c r="BK479" s="54"/>
      <c r="BL479" s="54"/>
      <c r="BM479" s="54"/>
      <c r="BN479" s="54"/>
      <c r="BO479" s="54"/>
      <c r="BP479" s="54"/>
      <c r="BQ479" s="54"/>
      <c r="BR479" s="54"/>
      <c r="BS479" s="54"/>
      <c r="BT479" s="54"/>
      <c r="BU479" s="54"/>
      <c r="BV479" s="54"/>
      <c r="BW479" s="54"/>
      <c r="BX479" s="54"/>
      <c r="BY479" s="54"/>
      <c r="BZ479" s="54"/>
      <c r="CA479" s="54"/>
      <c r="CB479" s="54"/>
      <c r="CC479" s="54"/>
      <c r="CD479" s="54"/>
      <c r="CE479" s="54"/>
      <c r="CF479" s="54"/>
      <c r="CG479" s="54"/>
      <c r="CH479" s="54"/>
      <c r="CI479" s="54"/>
      <c r="CJ479" s="54"/>
      <c r="CK479" s="54"/>
      <c r="CL479" s="54"/>
      <c r="CM479" s="54"/>
      <c r="CN479" s="54"/>
      <c r="CO479" s="54"/>
      <c r="CP479" s="54"/>
      <c r="CQ479" s="54"/>
      <c r="CR479" s="54"/>
      <c r="CS479" s="54"/>
      <c r="CT479" s="54"/>
      <c r="CU479" s="54"/>
      <c r="CV479" s="54"/>
      <c r="CW479" s="54"/>
      <c r="CX479" s="54"/>
      <c r="CY479" s="54"/>
      <c r="CZ479" s="54"/>
      <c r="DA479" s="54"/>
      <c r="DB479" s="54"/>
      <c r="DC479" s="54"/>
      <c r="DD479" s="54"/>
      <c r="DE479" s="54"/>
      <c r="DF479" s="54"/>
      <c r="DG479" s="54"/>
      <c r="DH479" s="54"/>
      <c r="DI479" s="54"/>
      <c r="DJ479" s="54"/>
      <c r="DK479" s="54"/>
      <c r="DL479" s="54"/>
      <c r="DM479" s="54"/>
      <c r="DN479" s="54"/>
      <c r="DO479" s="54"/>
      <c r="DP479" s="54"/>
      <c r="DQ479" s="54"/>
      <c r="DR479" s="54"/>
      <c r="DS479" s="54"/>
      <c r="DT479" s="54"/>
      <c r="DU479" s="54"/>
      <c r="DV479" s="54"/>
      <c r="DW479" s="54"/>
      <c r="DX479" s="54"/>
      <c r="DY479" s="54"/>
      <c r="DZ479" s="54"/>
      <c r="EA479" s="54"/>
      <c r="EB479" s="54"/>
      <c r="EC479" s="54"/>
      <c r="ED479" s="54"/>
      <c r="EE479" s="54"/>
      <c r="EF479" s="54"/>
      <c r="EG479" s="54"/>
      <c r="EH479" s="54"/>
      <c r="EI479" s="54"/>
      <c r="EJ479" s="54"/>
      <c r="EK479" s="54"/>
      <c r="EL479" s="54"/>
      <c r="EM479" s="54"/>
      <c r="EN479" s="54"/>
      <c r="EO479" s="54"/>
      <c r="EP479" s="54"/>
      <c r="EQ479" s="54"/>
      <c r="ER479" s="54"/>
      <c r="ES479" s="54"/>
      <c r="ET479" s="54"/>
      <c r="EU479" s="54"/>
      <c r="EV479" s="54"/>
      <c r="EW479" s="54"/>
      <c r="EX479" s="54"/>
      <c r="EY479" s="54"/>
      <c r="EZ479" s="54"/>
      <c r="FA479" s="54"/>
      <c r="FB479" s="54"/>
      <c r="FC479" s="54"/>
      <c r="FD479" s="54"/>
      <c r="FE479" s="54"/>
      <c r="FF479" s="54"/>
      <c r="FG479" s="54"/>
      <c r="FH479" s="54"/>
      <c r="FI479" s="54"/>
      <c r="FJ479" s="54"/>
      <c r="FK479" s="54"/>
      <c r="FL479" s="54"/>
      <c r="FM479" s="54"/>
      <c r="FN479" s="54"/>
      <c r="FO479" s="54"/>
      <c r="FP479" s="54"/>
      <c r="FQ479" s="54"/>
      <c r="FR479" s="54"/>
      <c r="FS479" s="54"/>
      <c r="FT479" s="54"/>
      <c r="FU479" s="54"/>
      <c r="FV479" s="54"/>
      <c r="FW479" s="54"/>
      <c r="FX479" s="54"/>
      <c r="FY479" s="54"/>
      <c r="FZ479" s="54"/>
      <c r="GA479" s="54"/>
      <c r="GB479" s="54"/>
      <c r="GC479" s="54"/>
      <c r="GD479" s="54"/>
      <c r="GE479" s="54"/>
      <c r="GF479" s="54"/>
      <c r="GG479" s="54"/>
      <c r="GH479" s="54"/>
    </row>
    <row r="480" spans="1:190">
      <c r="A480" s="180"/>
      <c r="B480" s="180"/>
      <c r="C480" s="55"/>
      <c r="D480" s="56"/>
      <c r="E480" s="50"/>
      <c r="F480" s="50"/>
      <c r="G480" s="50"/>
      <c r="H480" s="50"/>
      <c r="I480" s="50"/>
      <c r="J480" s="50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F480" s="54"/>
      <c r="BG480" s="54"/>
      <c r="BH480" s="54"/>
      <c r="BI480" s="54"/>
      <c r="BJ480" s="54"/>
      <c r="BK480" s="54"/>
      <c r="BL480" s="54"/>
      <c r="BM480" s="54"/>
      <c r="BN480" s="54"/>
      <c r="BO480" s="54"/>
      <c r="BP480" s="54"/>
      <c r="BQ480" s="54"/>
      <c r="BR480" s="54"/>
      <c r="BS480" s="54"/>
      <c r="BT480" s="54"/>
      <c r="BU480" s="54"/>
      <c r="BV480" s="54"/>
      <c r="BW480" s="54"/>
      <c r="BX480" s="54"/>
      <c r="BY480" s="54"/>
      <c r="BZ480" s="54"/>
      <c r="CA480" s="54"/>
      <c r="CB480" s="54"/>
      <c r="CC480" s="54"/>
      <c r="CD480" s="54"/>
      <c r="CE480" s="54"/>
      <c r="CF480" s="54"/>
      <c r="CG480" s="54"/>
      <c r="CH480" s="54"/>
      <c r="CI480" s="54"/>
      <c r="CJ480" s="54"/>
      <c r="CK480" s="54"/>
      <c r="CL480" s="54"/>
      <c r="CM480" s="54"/>
      <c r="CN480" s="54"/>
      <c r="CO480" s="54"/>
      <c r="CP480" s="54"/>
      <c r="CQ480" s="54"/>
      <c r="CR480" s="54"/>
      <c r="CS480" s="54"/>
      <c r="CT480" s="54"/>
      <c r="CU480" s="54"/>
      <c r="CV480" s="54"/>
      <c r="CW480" s="54"/>
      <c r="CX480" s="54"/>
      <c r="CY480" s="54"/>
      <c r="CZ480" s="54"/>
      <c r="DA480" s="54"/>
      <c r="DB480" s="54"/>
      <c r="DC480" s="54"/>
      <c r="DD480" s="54"/>
      <c r="DE480" s="54"/>
      <c r="DF480" s="54"/>
      <c r="DG480" s="54"/>
      <c r="DH480" s="54"/>
      <c r="DI480" s="54"/>
      <c r="DJ480" s="54"/>
      <c r="DK480" s="54"/>
      <c r="DL480" s="54"/>
      <c r="DM480" s="54"/>
      <c r="DN480" s="54"/>
      <c r="DO480" s="54"/>
      <c r="DP480" s="54"/>
      <c r="DQ480" s="54"/>
      <c r="DR480" s="54"/>
      <c r="DS480" s="54"/>
      <c r="DT480" s="54"/>
      <c r="DU480" s="54"/>
      <c r="DV480" s="54"/>
      <c r="DW480" s="54"/>
      <c r="DX480" s="54"/>
      <c r="DY480" s="54"/>
      <c r="DZ480" s="54"/>
      <c r="EA480" s="54"/>
      <c r="EB480" s="54"/>
      <c r="EC480" s="54"/>
      <c r="ED480" s="54"/>
      <c r="EE480" s="54"/>
      <c r="EF480" s="54"/>
      <c r="EG480" s="54"/>
      <c r="EH480" s="54"/>
      <c r="EI480" s="54"/>
      <c r="EJ480" s="54"/>
      <c r="EK480" s="54"/>
      <c r="EL480" s="54"/>
      <c r="EM480" s="54"/>
      <c r="EN480" s="54"/>
      <c r="EO480" s="54"/>
      <c r="EP480" s="54"/>
      <c r="EQ480" s="54"/>
      <c r="ER480" s="54"/>
      <c r="ES480" s="54"/>
      <c r="ET480" s="54"/>
      <c r="EU480" s="54"/>
      <c r="EV480" s="54"/>
      <c r="EW480" s="54"/>
      <c r="EX480" s="54"/>
      <c r="EY480" s="54"/>
      <c r="EZ480" s="54"/>
      <c r="FA480" s="54"/>
      <c r="FB480" s="54"/>
      <c r="FC480" s="54"/>
      <c r="FD480" s="54"/>
      <c r="FE480" s="54"/>
      <c r="FF480" s="54"/>
      <c r="FG480" s="54"/>
      <c r="FH480" s="54"/>
      <c r="FI480" s="54"/>
      <c r="FJ480" s="54"/>
      <c r="FK480" s="54"/>
      <c r="FL480" s="54"/>
      <c r="FM480" s="54"/>
      <c r="FN480" s="54"/>
      <c r="FO480" s="54"/>
      <c r="FP480" s="54"/>
      <c r="FQ480" s="54"/>
      <c r="FR480" s="54"/>
      <c r="FS480" s="54"/>
      <c r="FT480" s="54"/>
      <c r="FU480" s="54"/>
      <c r="FV480" s="54"/>
      <c r="FW480" s="54"/>
      <c r="FX480" s="54"/>
      <c r="FY480" s="54"/>
      <c r="FZ480" s="54"/>
      <c r="GA480" s="54"/>
      <c r="GB480" s="54"/>
      <c r="GC480" s="54"/>
      <c r="GD480" s="54"/>
      <c r="GE480" s="54"/>
      <c r="GF480" s="54"/>
      <c r="GG480" s="54"/>
      <c r="GH480" s="54"/>
    </row>
    <row r="481" spans="1:190">
      <c r="A481" s="180"/>
      <c r="B481" s="180"/>
      <c r="C481" s="55"/>
      <c r="D481" s="56"/>
      <c r="E481" s="50"/>
      <c r="F481" s="50"/>
      <c r="G481" s="50"/>
      <c r="H481" s="50"/>
      <c r="I481" s="50"/>
      <c r="J481" s="50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F481" s="54"/>
      <c r="BG481" s="54"/>
      <c r="BH481" s="54"/>
      <c r="BI481" s="54"/>
      <c r="BJ481" s="54"/>
      <c r="BK481" s="54"/>
      <c r="BL481" s="54"/>
      <c r="BM481" s="54"/>
      <c r="BN481" s="54"/>
      <c r="BO481" s="54"/>
      <c r="BP481" s="54"/>
      <c r="BQ481" s="54"/>
      <c r="BR481" s="54"/>
      <c r="BS481" s="54"/>
      <c r="BT481" s="54"/>
      <c r="BU481" s="54"/>
      <c r="BV481" s="54"/>
      <c r="BW481" s="54"/>
      <c r="BX481" s="54"/>
      <c r="BY481" s="54"/>
      <c r="BZ481" s="54"/>
      <c r="CA481" s="54"/>
      <c r="CB481" s="54"/>
      <c r="CC481" s="54"/>
      <c r="CD481" s="54"/>
      <c r="CE481" s="54"/>
      <c r="CF481" s="54"/>
      <c r="CG481" s="54"/>
      <c r="CH481" s="54"/>
      <c r="CI481" s="54"/>
      <c r="CJ481" s="54"/>
      <c r="CK481" s="54"/>
      <c r="CL481" s="54"/>
      <c r="CM481" s="54"/>
      <c r="CN481" s="54"/>
      <c r="CO481" s="54"/>
      <c r="CP481" s="54"/>
      <c r="CQ481" s="54"/>
      <c r="CR481" s="54"/>
      <c r="CS481" s="54"/>
      <c r="CT481" s="54"/>
      <c r="CU481" s="54"/>
      <c r="CV481" s="54"/>
      <c r="CW481" s="54"/>
      <c r="CX481" s="54"/>
      <c r="CY481" s="54"/>
      <c r="CZ481" s="54"/>
      <c r="DA481" s="54"/>
      <c r="DB481" s="54"/>
      <c r="DC481" s="54"/>
      <c r="DD481" s="54"/>
      <c r="DE481" s="54"/>
      <c r="DF481" s="54"/>
      <c r="DG481" s="54"/>
      <c r="DH481" s="54"/>
      <c r="DI481" s="54"/>
      <c r="DJ481" s="54"/>
      <c r="DK481" s="54"/>
      <c r="DL481" s="54"/>
      <c r="DM481" s="54"/>
      <c r="DN481" s="54"/>
      <c r="DO481" s="54"/>
      <c r="DP481" s="54"/>
      <c r="DQ481" s="54"/>
      <c r="DR481" s="54"/>
      <c r="DS481" s="54"/>
      <c r="DT481" s="54"/>
      <c r="DU481" s="54"/>
      <c r="DV481" s="54"/>
      <c r="DW481" s="54"/>
      <c r="DX481" s="54"/>
      <c r="DY481" s="54"/>
      <c r="DZ481" s="54"/>
      <c r="EA481" s="54"/>
      <c r="EB481" s="54"/>
      <c r="EC481" s="54"/>
      <c r="ED481" s="54"/>
      <c r="EE481" s="54"/>
      <c r="EF481" s="54"/>
      <c r="EG481" s="54"/>
      <c r="EH481" s="54"/>
      <c r="EI481" s="54"/>
      <c r="EJ481" s="54"/>
      <c r="EK481" s="54"/>
      <c r="EL481" s="54"/>
      <c r="EM481" s="54"/>
      <c r="EN481" s="54"/>
      <c r="EO481" s="54"/>
      <c r="EP481" s="54"/>
      <c r="EQ481" s="54"/>
      <c r="ER481" s="54"/>
      <c r="ES481" s="54"/>
      <c r="ET481" s="54"/>
      <c r="EU481" s="54"/>
      <c r="EV481" s="54"/>
      <c r="EW481" s="54"/>
      <c r="EX481" s="54"/>
      <c r="EY481" s="54"/>
      <c r="EZ481" s="54"/>
      <c r="FA481" s="54"/>
      <c r="FB481" s="54"/>
      <c r="FC481" s="54"/>
      <c r="FD481" s="54"/>
      <c r="FE481" s="54"/>
      <c r="FF481" s="54"/>
      <c r="FG481" s="54"/>
      <c r="FH481" s="54"/>
      <c r="FI481" s="54"/>
      <c r="FJ481" s="54"/>
      <c r="FK481" s="54"/>
      <c r="FL481" s="54"/>
      <c r="FM481" s="54"/>
      <c r="FN481" s="54"/>
      <c r="FO481" s="54"/>
      <c r="FP481" s="54"/>
      <c r="FQ481" s="54"/>
      <c r="FR481" s="54"/>
      <c r="FS481" s="54"/>
      <c r="FT481" s="54"/>
      <c r="FU481" s="54"/>
      <c r="FV481" s="54"/>
      <c r="FW481" s="54"/>
      <c r="FX481" s="54"/>
      <c r="FY481" s="54"/>
      <c r="FZ481" s="54"/>
      <c r="GA481" s="54"/>
      <c r="GB481" s="54"/>
      <c r="GC481" s="54"/>
      <c r="GD481" s="54"/>
      <c r="GE481" s="54"/>
      <c r="GF481" s="54"/>
      <c r="GG481" s="54"/>
      <c r="GH481" s="54"/>
    </row>
    <row r="482" spans="1:190">
      <c r="A482" s="180"/>
      <c r="B482" s="180"/>
      <c r="C482" s="55"/>
      <c r="D482" s="56"/>
      <c r="E482" s="50"/>
      <c r="F482" s="50"/>
      <c r="G482" s="50"/>
      <c r="H482" s="50"/>
      <c r="I482" s="50"/>
      <c r="J482" s="50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F482" s="54"/>
      <c r="BG482" s="54"/>
      <c r="BH482" s="54"/>
      <c r="BI482" s="54"/>
      <c r="BJ482" s="54"/>
      <c r="BK482" s="54"/>
      <c r="BL482" s="54"/>
      <c r="BM482" s="54"/>
      <c r="BN482" s="54"/>
      <c r="BO482" s="54"/>
      <c r="BP482" s="54"/>
      <c r="BQ482" s="54"/>
      <c r="BR482" s="54"/>
      <c r="BS482" s="54"/>
      <c r="BT482" s="54"/>
      <c r="BU482" s="54"/>
      <c r="BV482" s="54"/>
      <c r="BW482" s="54"/>
      <c r="BX482" s="54"/>
      <c r="BY482" s="54"/>
      <c r="BZ482" s="54"/>
      <c r="CA482" s="54"/>
      <c r="CB482" s="54"/>
      <c r="CC482" s="54"/>
      <c r="CD482" s="54"/>
      <c r="CE482" s="54"/>
      <c r="CF482" s="54"/>
      <c r="CG482" s="54"/>
      <c r="CH482" s="54"/>
      <c r="CI482" s="54"/>
      <c r="CJ482" s="54"/>
      <c r="CK482" s="54"/>
      <c r="CL482" s="54"/>
      <c r="CM482" s="54"/>
      <c r="CN482" s="54"/>
      <c r="CO482" s="54"/>
      <c r="CP482" s="54"/>
      <c r="CQ482" s="54"/>
      <c r="CR482" s="54"/>
      <c r="CS482" s="54"/>
      <c r="CT482" s="54"/>
      <c r="CU482" s="54"/>
      <c r="CV482" s="54"/>
      <c r="CW482" s="54"/>
      <c r="CX482" s="54"/>
      <c r="CY482" s="54"/>
      <c r="CZ482" s="54"/>
      <c r="DA482" s="54"/>
      <c r="DB482" s="54"/>
      <c r="DC482" s="54"/>
      <c r="DD482" s="54"/>
      <c r="DE482" s="54"/>
      <c r="DF482" s="54"/>
      <c r="DG482" s="54"/>
      <c r="DH482" s="54"/>
      <c r="DI482" s="54"/>
      <c r="DJ482" s="54"/>
      <c r="DK482" s="54"/>
      <c r="DL482" s="54"/>
      <c r="DM482" s="54"/>
      <c r="DN482" s="54"/>
      <c r="DO482" s="54"/>
      <c r="DP482" s="54"/>
      <c r="DQ482" s="54"/>
      <c r="DR482" s="54"/>
      <c r="DS482" s="54"/>
      <c r="DT482" s="54"/>
      <c r="DU482" s="54"/>
      <c r="DV482" s="54"/>
      <c r="DW482" s="54"/>
      <c r="DX482" s="54"/>
      <c r="DY482" s="54"/>
      <c r="DZ482" s="54"/>
      <c r="EA482" s="54"/>
      <c r="EB482" s="54"/>
      <c r="EC482" s="54"/>
      <c r="ED482" s="54"/>
      <c r="EE482" s="54"/>
      <c r="EF482" s="54"/>
      <c r="EG482" s="54"/>
      <c r="EH482" s="54"/>
      <c r="EI482" s="54"/>
      <c r="EJ482" s="54"/>
      <c r="EK482" s="54"/>
      <c r="EL482" s="54"/>
      <c r="EM482" s="54"/>
      <c r="EN482" s="54"/>
      <c r="EO482" s="54"/>
      <c r="EP482" s="54"/>
      <c r="EQ482" s="54"/>
      <c r="ER482" s="54"/>
      <c r="ES482" s="54"/>
      <c r="ET482" s="54"/>
      <c r="EU482" s="54"/>
      <c r="EV482" s="54"/>
      <c r="EW482" s="54"/>
      <c r="EX482" s="54"/>
      <c r="EY482" s="54"/>
      <c r="EZ482" s="54"/>
      <c r="FA482" s="54"/>
      <c r="FB482" s="54"/>
      <c r="FC482" s="54"/>
      <c r="FD482" s="54"/>
      <c r="FE482" s="54"/>
      <c r="FF482" s="54"/>
      <c r="FG482" s="54"/>
      <c r="FH482" s="54"/>
      <c r="FI482" s="54"/>
      <c r="FJ482" s="54"/>
      <c r="FK482" s="54"/>
      <c r="FL482" s="54"/>
      <c r="FM482" s="54"/>
      <c r="FN482" s="54"/>
      <c r="FO482" s="54"/>
      <c r="FP482" s="54"/>
      <c r="FQ482" s="54"/>
      <c r="FR482" s="54"/>
      <c r="FS482" s="54"/>
      <c r="FT482" s="54"/>
      <c r="FU482" s="54"/>
      <c r="FV482" s="54"/>
      <c r="FW482" s="54"/>
      <c r="FX482" s="54"/>
      <c r="FY482" s="54"/>
      <c r="FZ482" s="54"/>
      <c r="GA482" s="54"/>
      <c r="GB482" s="54"/>
      <c r="GC482" s="54"/>
      <c r="GD482" s="54"/>
      <c r="GE482" s="54"/>
      <c r="GF482" s="54"/>
      <c r="GG482" s="54"/>
      <c r="GH482" s="54"/>
    </row>
    <row r="483" spans="1:190">
      <c r="A483" s="180"/>
      <c r="B483" s="180"/>
      <c r="C483" s="55"/>
      <c r="D483" s="56"/>
      <c r="E483" s="50"/>
      <c r="F483" s="50"/>
      <c r="G483" s="50"/>
      <c r="H483" s="50"/>
      <c r="I483" s="50"/>
      <c r="J483" s="50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F483" s="54"/>
      <c r="BG483" s="54"/>
      <c r="BH483" s="54"/>
      <c r="BI483" s="54"/>
      <c r="BJ483" s="54"/>
      <c r="BK483" s="54"/>
      <c r="BL483" s="54"/>
      <c r="BM483" s="54"/>
      <c r="BN483" s="54"/>
      <c r="BO483" s="54"/>
      <c r="BP483" s="54"/>
      <c r="BQ483" s="54"/>
      <c r="BR483" s="54"/>
      <c r="BS483" s="54"/>
      <c r="BT483" s="54"/>
      <c r="BU483" s="54"/>
      <c r="BV483" s="54"/>
      <c r="BW483" s="54"/>
      <c r="BX483" s="54"/>
      <c r="BY483" s="54"/>
      <c r="BZ483" s="54"/>
      <c r="CA483" s="54"/>
      <c r="CB483" s="54"/>
      <c r="CC483" s="54"/>
      <c r="CD483" s="54"/>
      <c r="CE483" s="54"/>
      <c r="CF483" s="54"/>
      <c r="CG483" s="54"/>
      <c r="CH483" s="54"/>
      <c r="CI483" s="54"/>
      <c r="CJ483" s="54"/>
      <c r="CK483" s="54"/>
      <c r="CL483" s="54"/>
      <c r="CM483" s="54"/>
      <c r="CN483" s="54"/>
      <c r="CO483" s="54"/>
      <c r="CP483" s="54"/>
      <c r="CQ483" s="54"/>
      <c r="CR483" s="54"/>
      <c r="CS483" s="54"/>
      <c r="CT483" s="54"/>
      <c r="CU483" s="54"/>
      <c r="CV483" s="54"/>
      <c r="CW483" s="54"/>
      <c r="CX483" s="54"/>
      <c r="CY483" s="54"/>
      <c r="CZ483" s="54"/>
      <c r="DA483" s="54"/>
      <c r="DB483" s="54"/>
      <c r="DC483" s="54"/>
      <c r="DD483" s="54"/>
      <c r="DE483" s="54"/>
      <c r="DF483" s="54"/>
      <c r="DG483" s="54"/>
      <c r="DH483" s="54"/>
      <c r="DI483" s="54"/>
      <c r="DJ483" s="54"/>
      <c r="DK483" s="54"/>
      <c r="DL483" s="54"/>
      <c r="DM483" s="54"/>
      <c r="DN483" s="54"/>
      <c r="DO483" s="54"/>
      <c r="DP483" s="54"/>
      <c r="DQ483" s="54"/>
      <c r="DR483" s="54"/>
      <c r="DS483" s="54"/>
      <c r="DT483" s="54"/>
      <c r="DU483" s="54"/>
      <c r="DV483" s="54"/>
      <c r="DW483" s="54"/>
      <c r="DX483" s="54"/>
      <c r="DY483" s="54"/>
      <c r="DZ483" s="54"/>
      <c r="EA483" s="54"/>
      <c r="EB483" s="54"/>
      <c r="EC483" s="54"/>
      <c r="ED483" s="54"/>
      <c r="EE483" s="54"/>
      <c r="EF483" s="54"/>
      <c r="EG483" s="54"/>
      <c r="EH483" s="54"/>
      <c r="EI483" s="54"/>
      <c r="EJ483" s="54"/>
      <c r="EK483" s="54"/>
      <c r="EL483" s="54"/>
      <c r="EM483" s="54"/>
      <c r="EN483" s="54"/>
      <c r="EO483" s="54"/>
      <c r="EP483" s="54"/>
      <c r="EQ483" s="54"/>
      <c r="ER483" s="54"/>
      <c r="ES483" s="54"/>
      <c r="ET483" s="54"/>
      <c r="EU483" s="54"/>
      <c r="EV483" s="54"/>
      <c r="EW483" s="54"/>
      <c r="EX483" s="54"/>
      <c r="EY483" s="54"/>
      <c r="EZ483" s="54"/>
      <c r="FA483" s="54"/>
      <c r="FB483" s="54"/>
      <c r="FC483" s="54"/>
      <c r="FD483" s="54"/>
      <c r="FE483" s="54"/>
      <c r="FF483" s="54"/>
      <c r="FG483" s="54"/>
      <c r="FH483" s="54"/>
      <c r="FI483" s="54"/>
      <c r="FJ483" s="54"/>
      <c r="FK483" s="54"/>
      <c r="FL483" s="54"/>
      <c r="FM483" s="54"/>
      <c r="FN483" s="54"/>
      <c r="FO483" s="54"/>
      <c r="FP483" s="54"/>
      <c r="FQ483" s="54"/>
      <c r="FR483" s="54"/>
      <c r="FS483" s="54"/>
      <c r="FT483" s="54"/>
      <c r="FU483" s="54"/>
      <c r="FV483" s="54"/>
      <c r="FW483" s="54"/>
      <c r="FX483" s="54"/>
      <c r="FY483" s="54"/>
      <c r="FZ483" s="54"/>
      <c r="GA483" s="54"/>
      <c r="GB483" s="54"/>
      <c r="GC483" s="54"/>
      <c r="GD483" s="54"/>
      <c r="GE483" s="54"/>
      <c r="GF483" s="54"/>
      <c r="GG483" s="54"/>
      <c r="GH483" s="54"/>
    </row>
    <row r="484" spans="1:190">
      <c r="A484" s="180"/>
      <c r="B484" s="180"/>
      <c r="C484" s="55"/>
      <c r="D484" s="56"/>
      <c r="E484" s="50"/>
      <c r="F484" s="50"/>
      <c r="G484" s="50"/>
      <c r="H484" s="50"/>
      <c r="I484" s="50"/>
      <c r="J484" s="50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F484" s="54"/>
      <c r="BG484" s="54"/>
      <c r="BH484" s="54"/>
      <c r="BI484" s="54"/>
      <c r="BJ484" s="54"/>
      <c r="BK484" s="54"/>
      <c r="BL484" s="54"/>
      <c r="BM484" s="54"/>
      <c r="BN484" s="54"/>
      <c r="BO484" s="54"/>
      <c r="BP484" s="54"/>
      <c r="BQ484" s="54"/>
      <c r="BR484" s="54"/>
      <c r="BS484" s="54"/>
      <c r="BT484" s="54"/>
      <c r="BU484" s="54"/>
      <c r="BV484" s="54"/>
      <c r="BW484" s="54"/>
      <c r="BX484" s="54"/>
      <c r="BY484" s="54"/>
      <c r="BZ484" s="54"/>
      <c r="CA484" s="54"/>
      <c r="CB484" s="54"/>
      <c r="CC484" s="54"/>
      <c r="CD484" s="54"/>
      <c r="CE484" s="54"/>
      <c r="CF484" s="54"/>
      <c r="CG484" s="54"/>
      <c r="CH484" s="54"/>
      <c r="CI484" s="54"/>
      <c r="CJ484" s="54"/>
      <c r="CK484" s="54"/>
      <c r="CL484" s="54"/>
      <c r="CM484" s="54"/>
      <c r="CN484" s="54"/>
      <c r="CO484" s="54"/>
      <c r="CP484" s="54"/>
      <c r="CQ484" s="54"/>
      <c r="CR484" s="54"/>
      <c r="CS484" s="54"/>
      <c r="CT484" s="54"/>
      <c r="CU484" s="54"/>
      <c r="CV484" s="54"/>
      <c r="CW484" s="54"/>
      <c r="CX484" s="54"/>
      <c r="CY484" s="54"/>
      <c r="CZ484" s="54"/>
      <c r="DA484" s="54"/>
      <c r="DB484" s="54"/>
      <c r="DC484" s="54"/>
      <c r="DD484" s="54"/>
      <c r="DE484" s="54"/>
      <c r="DF484" s="54"/>
      <c r="DG484" s="54"/>
      <c r="DH484" s="54"/>
      <c r="DI484" s="54"/>
      <c r="DJ484" s="54"/>
      <c r="DK484" s="54"/>
      <c r="DL484" s="54"/>
      <c r="DM484" s="54"/>
      <c r="DN484" s="54"/>
      <c r="DO484" s="54"/>
      <c r="DP484" s="54"/>
      <c r="DQ484" s="54"/>
      <c r="DR484" s="54"/>
      <c r="DS484" s="54"/>
      <c r="DT484" s="54"/>
      <c r="DU484" s="54"/>
      <c r="DV484" s="54"/>
      <c r="DW484" s="54"/>
      <c r="DX484" s="54"/>
      <c r="DY484" s="54"/>
      <c r="DZ484" s="54"/>
      <c r="EA484" s="54"/>
      <c r="EB484" s="54"/>
      <c r="EC484" s="54"/>
      <c r="ED484" s="54"/>
      <c r="EE484" s="54"/>
      <c r="EF484" s="54"/>
      <c r="EG484" s="54"/>
      <c r="EH484" s="54"/>
      <c r="EI484" s="54"/>
      <c r="EJ484" s="54"/>
      <c r="EK484" s="54"/>
      <c r="EL484" s="54"/>
      <c r="EM484" s="54"/>
      <c r="EN484" s="54"/>
      <c r="EO484" s="54"/>
      <c r="EP484" s="54"/>
      <c r="EQ484" s="54"/>
      <c r="ER484" s="54"/>
      <c r="ES484" s="54"/>
      <c r="ET484" s="54"/>
      <c r="EU484" s="54"/>
      <c r="EV484" s="54"/>
      <c r="EW484" s="54"/>
      <c r="EX484" s="54"/>
      <c r="EY484" s="54"/>
      <c r="EZ484" s="54"/>
      <c r="FA484" s="54"/>
      <c r="FB484" s="54"/>
      <c r="FC484" s="54"/>
      <c r="FD484" s="54"/>
      <c r="FE484" s="54"/>
      <c r="FF484" s="54"/>
      <c r="FG484" s="54"/>
      <c r="FH484" s="54"/>
      <c r="FI484" s="54"/>
      <c r="FJ484" s="54"/>
      <c r="FK484" s="54"/>
      <c r="FL484" s="54"/>
      <c r="FM484" s="54"/>
      <c r="FN484" s="54"/>
      <c r="FO484" s="54"/>
      <c r="FP484" s="54"/>
      <c r="FQ484" s="54"/>
      <c r="FR484" s="54"/>
      <c r="FS484" s="54"/>
      <c r="FT484" s="54"/>
      <c r="FU484" s="54"/>
      <c r="FV484" s="54"/>
      <c r="FW484" s="54"/>
      <c r="FX484" s="54"/>
      <c r="FY484" s="54"/>
      <c r="FZ484" s="54"/>
      <c r="GA484" s="54"/>
      <c r="GB484" s="54"/>
      <c r="GC484" s="54"/>
      <c r="GD484" s="54"/>
      <c r="GE484" s="54"/>
      <c r="GF484" s="54"/>
      <c r="GG484" s="54"/>
      <c r="GH484" s="54"/>
    </row>
    <row r="485" spans="1:190">
      <c r="A485" s="180"/>
      <c r="B485" s="180"/>
      <c r="C485" s="55"/>
      <c r="D485" s="56"/>
      <c r="E485" s="50"/>
      <c r="F485" s="50"/>
      <c r="G485" s="50"/>
      <c r="H485" s="50"/>
      <c r="I485" s="50"/>
      <c r="J485" s="50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F485" s="54"/>
      <c r="BG485" s="54"/>
      <c r="BH485" s="54"/>
      <c r="BI485" s="54"/>
      <c r="BJ485" s="54"/>
      <c r="BK485" s="54"/>
      <c r="BL485" s="54"/>
      <c r="BM485" s="54"/>
      <c r="BN485" s="54"/>
      <c r="BO485" s="54"/>
      <c r="BP485" s="54"/>
      <c r="BQ485" s="54"/>
      <c r="BR485" s="54"/>
      <c r="BS485" s="54"/>
      <c r="BT485" s="54"/>
      <c r="BU485" s="54"/>
      <c r="BV485" s="54"/>
      <c r="BW485" s="54"/>
      <c r="BX485" s="54"/>
      <c r="BY485" s="54"/>
      <c r="BZ485" s="54"/>
      <c r="CA485" s="54"/>
      <c r="CB485" s="54"/>
      <c r="CC485" s="54"/>
      <c r="CD485" s="54"/>
      <c r="CE485" s="54"/>
      <c r="CF485" s="54"/>
      <c r="CG485" s="54"/>
      <c r="CH485" s="54"/>
      <c r="CI485" s="54"/>
      <c r="CJ485" s="54"/>
      <c r="CK485" s="54"/>
      <c r="CL485" s="54"/>
      <c r="CM485" s="54"/>
      <c r="CN485" s="54"/>
      <c r="CO485" s="54"/>
      <c r="CP485" s="54"/>
      <c r="CQ485" s="54"/>
      <c r="CR485" s="54"/>
      <c r="CS485" s="54"/>
      <c r="CT485" s="54"/>
      <c r="CU485" s="54"/>
      <c r="CV485" s="54"/>
      <c r="CW485" s="54"/>
      <c r="CX485" s="54"/>
      <c r="CY485" s="54"/>
      <c r="CZ485" s="54"/>
      <c r="DA485" s="54"/>
      <c r="DB485" s="54"/>
      <c r="DC485" s="54"/>
      <c r="DD485" s="54"/>
      <c r="DE485" s="54"/>
      <c r="DF485" s="54"/>
      <c r="DG485" s="54"/>
      <c r="DH485" s="54"/>
      <c r="DI485" s="54"/>
      <c r="DJ485" s="54"/>
      <c r="DK485" s="54"/>
      <c r="DL485" s="54"/>
      <c r="DM485" s="54"/>
      <c r="DN485" s="54"/>
      <c r="DO485" s="54"/>
      <c r="DP485" s="54"/>
      <c r="DQ485" s="54"/>
      <c r="DR485" s="54"/>
      <c r="DS485" s="54"/>
      <c r="DT485" s="54"/>
      <c r="DU485" s="54"/>
      <c r="DV485" s="54"/>
      <c r="DW485" s="54"/>
      <c r="DX485" s="54"/>
      <c r="DY485" s="54"/>
      <c r="DZ485" s="54"/>
      <c r="EA485" s="54"/>
      <c r="EB485" s="54"/>
      <c r="EC485" s="54"/>
      <c r="ED485" s="54"/>
      <c r="EE485" s="54"/>
      <c r="EF485" s="54"/>
      <c r="EG485" s="54"/>
      <c r="EH485" s="54"/>
      <c r="EI485" s="54"/>
      <c r="EJ485" s="54"/>
      <c r="EK485" s="54"/>
      <c r="EL485" s="54"/>
      <c r="EM485" s="54"/>
      <c r="EN485" s="54"/>
      <c r="EO485" s="54"/>
      <c r="EP485" s="54"/>
      <c r="EQ485" s="54"/>
      <c r="ER485" s="54"/>
      <c r="ES485" s="54"/>
      <c r="ET485" s="54"/>
      <c r="EU485" s="54"/>
      <c r="EV485" s="54"/>
      <c r="EW485" s="54"/>
      <c r="EX485" s="54"/>
      <c r="EY485" s="54"/>
      <c r="EZ485" s="54"/>
      <c r="FA485" s="54"/>
      <c r="FB485" s="54"/>
      <c r="FC485" s="54"/>
      <c r="FD485" s="54"/>
      <c r="FE485" s="54"/>
      <c r="FF485" s="54"/>
      <c r="FG485" s="54"/>
      <c r="FH485" s="54"/>
      <c r="FI485" s="54"/>
      <c r="FJ485" s="54"/>
      <c r="FK485" s="54"/>
      <c r="FL485" s="54"/>
      <c r="FM485" s="54"/>
      <c r="FN485" s="54"/>
      <c r="FO485" s="54"/>
      <c r="FP485" s="54"/>
      <c r="FQ485" s="54"/>
      <c r="FR485" s="54"/>
      <c r="FS485" s="54"/>
      <c r="FT485" s="54"/>
      <c r="FU485" s="54"/>
      <c r="FV485" s="54"/>
      <c r="FW485" s="54"/>
      <c r="FX485" s="54"/>
      <c r="FY485" s="54"/>
      <c r="FZ485" s="54"/>
      <c r="GA485" s="54"/>
      <c r="GB485" s="54"/>
      <c r="GC485" s="54"/>
      <c r="GD485" s="54"/>
      <c r="GE485" s="54"/>
      <c r="GF485" s="54"/>
      <c r="GG485" s="54"/>
      <c r="GH485" s="54"/>
    </row>
    <row r="486" spans="1:190">
      <c r="A486" s="180"/>
      <c r="B486" s="180"/>
      <c r="C486" s="55"/>
      <c r="D486" s="56"/>
      <c r="E486" s="50"/>
      <c r="F486" s="50"/>
      <c r="G486" s="50"/>
      <c r="H486" s="50"/>
      <c r="I486" s="50"/>
      <c r="J486" s="50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F486" s="54"/>
      <c r="BG486" s="54"/>
      <c r="BH486" s="54"/>
      <c r="BI486" s="54"/>
      <c r="BJ486" s="54"/>
      <c r="BK486" s="54"/>
      <c r="BL486" s="54"/>
      <c r="BM486" s="54"/>
      <c r="BN486" s="54"/>
      <c r="BO486" s="54"/>
      <c r="BP486" s="54"/>
      <c r="BQ486" s="54"/>
      <c r="BR486" s="54"/>
      <c r="BS486" s="54"/>
      <c r="BT486" s="54"/>
      <c r="BU486" s="54"/>
      <c r="BV486" s="54"/>
      <c r="BW486" s="54"/>
      <c r="BX486" s="54"/>
      <c r="BY486" s="54"/>
      <c r="BZ486" s="54"/>
      <c r="CA486" s="54"/>
      <c r="CB486" s="54"/>
      <c r="CC486" s="54"/>
      <c r="CD486" s="54"/>
      <c r="CE486" s="54"/>
      <c r="CF486" s="54"/>
      <c r="CG486" s="54"/>
      <c r="CH486" s="54"/>
      <c r="CI486" s="54"/>
      <c r="CJ486" s="54"/>
      <c r="CK486" s="54"/>
      <c r="CL486" s="54"/>
      <c r="CM486" s="54"/>
      <c r="CN486" s="54"/>
      <c r="CO486" s="54"/>
      <c r="CP486" s="54"/>
      <c r="CQ486" s="54"/>
      <c r="CR486" s="54"/>
      <c r="CS486" s="54"/>
      <c r="CT486" s="54"/>
      <c r="CU486" s="54"/>
      <c r="CV486" s="54"/>
      <c r="CW486" s="54"/>
      <c r="CX486" s="54"/>
      <c r="CY486" s="54"/>
      <c r="CZ486" s="54"/>
      <c r="DA486" s="54"/>
      <c r="DB486" s="54"/>
      <c r="DC486" s="54"/>
      <c r="DD486" s="54"/>
      <c r="DE486" s="54"/>
      <c r="DF486" s="54"/>
      <c r="DG486" s="54"/>
      <c r="DH486" s="54"/>
      <c r="DI486" s="54"/>
      <c r="DJ486" s="54"/>
      <c r="DK486" s="54"/>
      <c r="DL486" s="54"/>
      <c r="DM486" s="54"/>
      <c r="DN486" s="54"/>
      <c r="DO486" s="54"/>
      <c r="DP486" s="54"/>
      <c r="DQ486" s="54"/>
      <c r="DR486" s="54"/>
      <c r="DS486" s="54"/>
      <c r="DT486" s="54"/>
      <c r="DU486" s="54"/>
      <c r="DV486" s="54"/>
      <c r="DW486" s="54"/>
      <c r="DX486" s="54"/>
      <c r="DY486" s="54"/>
      <c r="DZ486" s="54"/>
      <c r="EA486" s="54"/>
      <c r="EB486" s="54"/>
      <c r="EC486" s="54"/>
      <c r="ED486" s="54"/>
      <c r="EE486" s="54"/>
      <c r="EF486" s="54"/>
      <c r="EG486" s="54"/>
      <c r="EH486" s="54"/>
      <c r="EI486" s="54"/>
      <c r="EJ486" s="54"/>
      <c r="EK486" s="54"/>
      <c r="EL486" s="54"/>
      <c r="EM486" s="54"/>
      <c r="EN486" s="54"/>
      <c r="EO486" s="54"/>
      <c r="EP486" s="54"/>
      <c r="EQ486" s="54"/>
      <c r="ER486" s="54"/>
      <c r="ES486" s="54"/>
      <c r="ET486" s="54"/>
      <c r="EU486" s="54"/>
      <c r="EV486" s="54"/>
      <c r="EW486" s="54"/>
      <c r="EX486" s="54"/>
      <c r="EY486" s="54"/>
      <c r="EZ486" s="54"/>
      <c r="FA486" s="54"/>
      <c r="FB486" s="54"/>
      <c r="FC486" s="54"/>
      <c r="FD486" s="54"/>
      <c r="FE486" s="54"/>
      <c r="FF486" s="54"/>
      <c r="FG486" s="54"/>
      <c r="FH486" s="54"/>
      <c r="FI486" s="54"/>
      <c r="FJ486" s="54"/>
      <c r="FK486" s="54"/>
      <c r="FL486" s="54"/>
      <c r="FM486" s="54"/>
      <c r="FN486" s="54"/>
      <c r="FO486" s="54"/>
      <c r="FP486" s="54"/>
      <c r="FQ486" s="54"/>
      <c r="FR486" s="54"/>
      <c r="FS486" s="54"/>
      <c r="FT486" s="54"/>
      <c r="FU486" s="54"/>
      <c r="FV486" s="54"/>
      <c r="FW486" s="54"/>
      <c r="FX486" s="54"/>
      <c r="FY486" s="54"/>
      <c r="FZ486" s="54"/>
      <c r="GA486" s="54"/>
      <c r="GB486" s="54"/>
      <c r="GC486" s="54"/>
      <c r="GD486" s="54"/>
      <c r="GE486" s="54"/>
      <c r="GF486" s="54"/>
      <c r="GG486" s="54"/>
      <c r="GH486" s="54"/>
    </row>
    <row r="487" spans="1:190">
      <c r="A487" s="180"/>
      <c r="B487" s="180"/>
      <c r="C487" s="55"/>
      <c r="D487" s="56"/>
      <c r="E487" s="50"/>
      <c r="F487" s="50"/>
      <c r="G487" s="50"/>
      <c r="H487" s="50"/>
      <c r="I487" s="50"/>
      <c r="J487" s="50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F487" s="54"/>
      <c r="BG487" s="54"/>
      <c r="BH487" s="54"/>
      <c r="BI487" s="54"/>
      <c r="BJ487" s="54"/>
      <c r="BK487" s="54"/>
      <c r="BL487" s="54"/>
      <c r="BM487" s="54"/>
      <c r="BN487" s="54"/>
      <c r="BO487" s="54"/>
      <c r="BP487" s="54"/>
      <c r="BQ487" s="54"/>
      <c r="BR487" s="54"/>
      <c r="BS487" s="54"/>
      <c r="BT487" s="54"/>
      <c r="BU487" s="54"/>
      <c r="BV487" s="54"/>
      <c r="BW487" s="54"/>
      <c r="BX487" s="54"/>
      <c r="BY487" s="54"/>
      <c r="BZ487" s="54"/>
      <c r="CA487" s="54"/>
      <c r="CB487" s="54"/>
      <c r="CC487" s="54"/>
      <c r="CD487" s="54"/>
      <c r="CE487" s="54"/>
      <c r="CF487" s="54"/>
      <c r="CG487" s="54"/>
      <c r="CH487" s="54"/>
      <c r="CI487" s="54"/>
      <c r="CJ487" s="54"/>
      <c r="CK487" s="54"/>
      <c r="CL487" s="54"/>
      <c r="CM487" s="54"/>
      <c r="CN487" s="54"/>
      <c r="CO487" s="54"/>
      <c r="CP487" s="54"/>
      <c r="CQ487" s="54"/>
      <c r="CR487" s="54"/>
      <c r="CS487" s="54"/>
      <c r="CT487" s="54"/>
      <c r="CU487" s="54"/>
      <c r="CV487" s="54"/>
      <c r="CW487" s="54"/>
      <c r="CX487" s="54"/>
      <c r="CY487" s="54"/>
      <c r="CZ487" s="54"/>
      <c r="DA487" s="54"/>
      <c r="DB487" s="54"/>
      <c r="DC487" s="54"/>
      <c r="DD487" s="54"/>
      <c r="DE487" s="54"/>
      <c r="DF487" s="54"/>
      <c r="DG487" s="54"/>
      <c r="DH487" s="54"/>
      <c r="DI487" s="54"/>
      <c r="DJ487" s="54"/>
      <c r="DK487" s="54"/>
      <c r="DL487" s="54"/>
      <c r="DM487" s="54"/>
      <c r="DN487" s="54"/>
      <c r="DO487" s="54"/>
      <c r="DP487" s="54"/>
      <c r="DQ487" s="54"/>
      <c r="DR487" s="54"/>
      <c r="DS487" s="54"/>
      <c r="DT487" s="54"/>
      <c r="DU487" s="54"/>
      <c r="DV487" s="54"/>
      <c r="DW487" s="54"/>
      <c r="DX487" s="54"/>
      <c r="DY487" s="54"/>
      <c r="DZ487" s="54"/>
      <c r="EA487" s="54"/>
      <c r="EB487" s="54"/>
      <c r="EC487" s="54"/>
      <c r="ED487" s="54"/>
      <c r="EE487" s="54"/>
      <c r="EF487" s="54"/>
      <c r="EG487" s="54"/>
      <c r="EH487" s="54"/>
      <c r="EI487" s="54"/>
      <c r="EJ487" s="54"/>
      <c r="EK487" s="54"/>
      <c r="EL487" s="54"/>
      <c r="EM487" s="54"/>
      <c r="EN487" s="54"/>
      <c r="EO487" s="54"/>
      <c r="EP487" s="54"/>
      <c r="EQ487" s="54"/>
      <c r="ER487" s="54"/>
      <c r="ES487" s="54"/>
      <c r="ET487" s="54"/>
      <c r="EU487" s="54"/>
      <c r="EV487" s="54"/>
      <c r="EW487" s="54"/>
      <c r="EX487" s="54"/>
      <c r="EY487" s="54"/>
      <c r="EZ487" s="54"/>
      <c r="FA487" s="54"/>
      <c r="FB487" s="54"/>
      <c r="FC487" s="54"/>
      <c r="FD487" s="54"/>
      <c r="FE487" s="54"/>
      <c r="FF487" s="54"/>
      <c r="FG487" s="54"/>
      <c r="FH487" s="54"/>
      <c r="FI487" s="54"/>
      <c r="FJ487" s="54"/>
      <c r="FK487" s="54"/>
      <c r="FL487" s="54"/>
      <c r="FM487" s="54"/>
      <c r="FN487" s="54"/>
      <c r="FO487" s="54"/>
      <c r="FP487" s="54"/>
      <c r="FQ487" s="54"/>
      <c r="FR487" s="54"/>
      <c r="FS487" s="54"/>
      <c r="FT487" s="54"/>
      <c r="FU487" s="54"/>
      <c r="FV487" s="54"/>
      <c r="FW487" s="54"/>
      <c r="FX487" s="54"/>
      <c r="FY487" s="54"/>
      <c r="FZ487" s="54"/>
      <c r="GA487" s="54"/>
      <c r="GB487" s="54"/>
      <c r="GC487" s="54"/>
      <c r="GD487" s="54"/>
      <c r="GE487" s="54"/>
      <c r="GF487" s="54"/>
      <c r="GG487" s="54"/>
      <c r="GH487" s="54"/>
    </row>
    <row r="488" spans="1:190">
      <c r="A488" s="180"/>
      <c r="B488" s="180"/>
      <c r="C488" s="55"/>
      <c r="D488" s="56"/>
      <c r="E488" s="50"/>
      <c r="F488" s="50"/>
      <c r="G488" s="50"/>
      <c r="H488" s="50"/>
      <c r="I488" s="50"/>
      <c r="J488" s="50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F488" s="54"/>
      <c r="BG488" s="54"/>
      <c r="BH488" s="54"/>
      <c r="BI488" s="54"/>
      <c r="BJ488" s="54"/>
      <c r="BK488" s="54"/>
      <c r="BL488" s="54"/>
      <c r="BM488" s="54"/>
      <c r="BN488" s="54"/>
      <c r="BO488" s="54"/>
      <c r="BP488" s="54"/>
      <c r="BQ488" s="54"/>
      <c r="BR488" s="54"/>
      <c r="BS488" s="54"/>
      <c r="BT488" s="54"/>
      <c r="BU488" s="54"/>
      <c r="BV488" s="54"/>
      <c r="BW488" s="54"/>
      <c r="BX488" s="54"/>
      <c r="BY488" s="54"/>
      <c r="BZ488" s="54"/>
      <c r="CA488" s="54"/>
      <c r="CB488" s="54"/>
      <c r="CC488" s="54"/>
      <c r="CD488" s="54"/>
      <c r="CE488" s="54"/>
      <c r="CF488" s="54"/>
      <c r="CG488" s="54"/>
      <c r="CH488" s="54"/>
      <c r="CI488" s="54"/>
      <c r="CJ488" s="54"/>
      <c r="CK488" s="54"/>
      <c r="CL488" s="54"/>
      <c r="CM488" s="54"/>
      <c r="CN488" s="54"/>
      <c r="CO488" s="54"/>
      <c r="CP488" s="54"/>
      <c r="CQ488" s="54"/>
      <c r="CR488" s="54"/>
      <c r="CS488" s="54"/>
      <c r="CT488" s="54"/>
      <c r="CU488" s="54"/>
      <c r="CV488" s="54"/>
      <c r="CW488" s="54"/>
      <c r="CX488" s="54"/>
      <c r="CY488" s="54"/>
      <c r="CZ488" s="54"/>
      <c r="DA488" s="54"/>
      <c r="DB488" s="54"/>
      <c r="DC488" s="54"/>
      <c r="DD488" s="54"/>
      <c r="DE488" s="54"/>
      <c r="DF488" s="54"/>
      <c r="DG488" s="54"/>
      <c r="DH488" s="54"/>
      <c r="DI488" s="54"/>
      <c r="DJ488" s="54"/>
      <c r="DK488" s="54"/>
      <c r="DL488" s="54"/>
      <c r="DM488" s="54"/>
      <c r="DN488" s="54"/>
      <c r="DO488" s="54"/>
      <c r="DP488" s="54"/>
      <c r="DQ488" s="54"/>
      <c r="DR488" s="54"/>
      <c r="DS488" s="54"/>
      <c r="DT488" s="54"/>
      <c r="DU488" s="54"/>
      <c r="DV488" s="54"/>
      <c r="DW488" s="54"/>
      <c r="DX488" s="54"/>
      <c r="DY488" s="54"/>
      <c r="DZ488" s="54"/>
      <c r="EA488" s="54"/>
      <c r="EB488" s="54"/>
      <c r="EC488" s="54"/>
      <c r="ED488" s="54"/>
      <c r="EE488" s="54"/>
      <c r="EF488" s="54"/>
      <c r="EG488" s="54"/>
      <c r="EH488" s="54"/>
      <c r="EI488" s="54"/>
      <c r="EJ488" s="54"/>
      <c r="EK488" s="54"/>
      <c r="EL488" s="54"/>
      <c r="EM488" s="54"/>
      <c r="EN488" s="54"/>
      <c r="EO488" s="54"/>
      <c r="EP488" s="54"/>
      <c r="EQ488" s="54"/>
      <c r="ER488" s="54"/>
      <c r="ES488" s="54"/>
      <c r="ET488" s="54"/>
      <c r="EU488" s="54"/>
      <c r="EV488" s="54"/>
      <c r="EW488" s="54"/>
      <c r="EX488" s="54"/>
      <c r="EY488" s="54"/>
      <c r="EZ488" s="54"/>
      <c r="FA488" s="54"/>
      <c r="FB488" s="54"/>
      <c r="FC488" s="54"/>
      <c r="FD488" s="54"/>
      <c r="FE488" s="54"/>
      <c r="FF488" s="54"/>
      <c r="FG488" s="54"/>
      <c r="FH488" s="54"/>
      <c r="FI488" s="54"/>
      <c r="FJ488" s="54"/>
      <c r="FK488" s="54"/>
      <c r="FL488" s="54"/>
      <c r="FM488" s="54"/>
      <c r="FN488" s="54"/>
      <c r="FO488" s="54"/>
      <c r="FP488" s="54"/>
      <c r="FQ488" s="54"/>
      <c r="FR488" s="54"/>
      <c r="FS488" s="54"/>
      <c r="FT488" s="54"/>
      <c r="FU488" s="54"/>
      <c r="FV488" s="54"/>
      <c r="FW488" s="54"/>
      <c r="FX488" s="54"/>
      <c r="FY488" s="54"/>
      <c r="FZ488" s="54"/>
      <c r="GA488" s="54"/>
      <c r="GB488" s="54"/>
      <c r="GC488" s="54"/>
      <c r="GD488" s="54"/>
      <c r="GE488" s="54"/>
      <c r="GF488" s="54"/>
      <c r="GG488" s="54"/>
      <c r="GH488" s="54"/>
    </row>
    <row r="489" spans="1:190">
      <c r="A489" s="180"/>
      <c r="B489" s="180"/>
      <c r="C489" s="55"/>
      <c r="D489" s="56"/>
      <c r="E489" s="50"/>
      <c r="F489" s="50"/>
      <c r="G489" s="50"/>
      <c r="H489" s="50"/>
      <c r="I489" s="50"/>
      <c r="J489" s="50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F489" s="54"/>
      <c r="BG489" s="54"/>
      <c r="BH489" s="54"/>
      <c r="BI489" s="54"/>
      <c r="BJ489" s="54"/>
      <c r="BK489" s="54"/>
      <c r="BL489" s="54"/>
      <c r="BM489" s="54"/>
      <c r="BN489" s="54"/>
      <c r="BO489" s="54"/>
      <c r="BP489" s="54"/>
      <c r="BQ489" s="54"/>
      <c r="BR489" s="54"/>
      <c r="BS489" s="54"/>
      <c r="BT489" s="54"/>
      <c r="BU489" s="54"/>
      <c r="BV489" s="54"/>
      <c r="BW489" s="54"/>
      <c r="BX489" s="54"/>
      <c r="BY489" s="54"/>
      <c r="BZ489" s="54"/>
      <c r="CA489" s="54"/>
      <c r="CB489" s="54"/>
      <c r="CC489" s="54"/>
      <c r="CD489" s="54"/>
      <c r="CE489" s="54"/>
      <c r="CF489" s="54"/>
      <c r="CG489" s="54"/>
      <c r="CH489" s="54"/>
      <c r="CI489" s="54"/>
      <c r="CJ489" s="54"/>
      <c r="CK489" s="54"/>
      <c r="CL489" s="54"/>
      <c r="CM489" s="54"/>
      <c r="CN489" s="54"/>
      <c r="CO489" s="54"/>
      <c r="CP489" s="54"/>
      <c r="CQ489" s="54"/>
      <c r="CR489" s="54"/>
      <c r="CS489" s="54"/>
      <c r="CT489" s="54"/>
      <c r="CU489" s="54"/>
      <c r="CV489" s="54"/>
      <c r="CW489" s="54"/>
      <c r="CX489" s="54"/>
      <c r="CY489" s="54"/>
      <c r="CZ489" s="54"/>
      <c r="DA489" s="54"/>
      <c r="DB489" s="54"/>
      <c r="DC489" s="54"/>
      <c r="DD489" s="54"/>
      <c r="DE489" s="54"/>
      <c r="DF489" s="54"/>
      <c r="DG489" s="54"/>
      <c r="DH489" s="54"/>
      <c r="DI489" s="54"/>
      <c r="DJ489" s="54"/>
      <c r="DK489" s="54"/>
      <c r="DL489" s="54"/>
      <c r="DM489" s="54"/>
      <c r="DN489" s="54"/>
      <c r="DO489" s="54"/>
      <c r="DP489" s="54"/>
      <c r="DQ489" s="54"/>
      <c r="DR489" s="54"/>
      <c r="DS489" s="54"/>
      <c r="DT489" s="54"/>
      <c r="DU489" s="54"/>
      <c r="DV489" s="54"/>
      <c r="DW489" s="54"/>
      <c r="DX489" s="54"/>
      <c r="DY489" s="54"/>
      <c r="DZ489" s="54"/>
      <c r="EA489" s="54"/>
      <c r="EB489" s="54"/>
      <c r="EC489" s="54"/>
      <c r="ED489" s="54"/>
      <c r="EE489" s="54"/>
      <c r="EF489" s="54"/>
      <c r="EG489" s="54"/>
      <c r="EH489" s="54"/>
      <c r="EI489" s="54"/>
      <c r="EJ489" s="54"/>
      <c r="EK489" s="54"/>
      <c r="EL489" s="54"/>
      <c r="EM489" s="54"/>
      <c r="EN489" s="54"/>
      <c r="EO489" s="54"/>
      <c r="EP489" s="54"/>
      <c r="EQ489" s="54"/>
      <c r="ER489" s="54"/>
      <c r="ES489" s="54"/>
      <c r="ET489" s="54"/>
      <c r="EU489" s="54"/>
      <c r="EV489" s="54"/>
      <c r="EW489" s="54"/>
      <c r="EX489" s="54"/>
      <c r="EY489" s="54"/>
      <c r="EZ489" s="54"/>
      <c r="FA489" s="54"/>
      <c r="FB489" s="54"/>
      <c r="FC489" s="54"/>
      <c r="FD489" s="54"/>
      <c r="FE489" s="54"/>
      <c r="FF489" s="54"/>
      <c r="FG489" s="54"/>
      <c r="FH489" s="54"/>
      <c r="FI489" s="54"/>
      <c r="FJ489" s="54"/>
      <c r="FK489" s="54"/>
      <c r="FL489" s="54"/>
      <c r="FM489" s="54"/>
      <c r="FN489" s="54"/>
      <c r="FO489" s="54"/>
      <c r="FP489" s="54"/>
      <c r="FQ489" s="54"/>
      <c r="FR489" s="54"/>
      <c r="FS489" s="54"/>
      <c r="FT489" s="54"/>
      <c r="FU489" s="54"/>
      <c r="FV489" s="54"/>
      <c r="FW489" s="54"/>
      <c r="FX489" s="54"/>
      <c r="FY489" s="54"/>
      <c r="FZ489" s="54"/>
      <c r="GA489" s="54"/>
      <c r="GB489" s="54"/>
      <c r="GC489" s="54"/>
      <c r="GD489" s="54"/>
      <c r="GE489" s="54"/>
      <c r="GF489" s="54"/>
      <c r="GG489" s="54"/>
      <c r="GH489" s="54"/>
    </row>
    <row r="490" spans="1:190">
      <c r="A490" s="180"/>
      <c r="B490" s="180"/>
      <c r="C490" s="55"/>
      <c r="D490" s="56"/>
      <c r="E490" s="50"/>
      <c r="F490" s="50"/>
      <c r="G490" s="50"/>
      <c r="H490" s="50"/>
      <c r="I490" s="50"/>
      <c r="J490" s="50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F490" s="54"/>
      <c r="BG490" s="54"/>
      <c r="BH490" s="54"/>
      <c r="BI490" s="54"/>
      <c r="BJ490" s="54"/>
      <c r="BK490" s="54"/>
      <c r="BL490" s="54"/>
      <c r="BM490" s="54"/>
      <c r="BN490" s="54"/>
      <c r="BO490" s="54"/>
      <c r="BP490" s="54"/>
      <c r="BQ490" s="54"/>
      <c r="BR490" s="54"/>
      <c r="BS490" s="54"/>
      <c r="BT490" s="54"/>
      <c r="BU490" s="54"/>
      <c r="BV490" s="54"/>
      <c r="BW490" s="54"/>
      <c r="BX490" s="54"/>
      <c r="BY490" s="54"/>
      <c r="BZ490" s="54"/>
      <c r="CA490" s="54"/>
      <c r="CB490" s="54"/>
      <c r="CC490" s="54"/>
      <c r="CD490" s="54"/>
      <c r="CE490" s="54"/>
      <c r="CF490" s="54"/>
      <c r="CG490" s="54"/>
      <c r="CH490" s="54"/>
      <c r="CI490" s="54"/>
      <c r="CJ490" s="54"/>
      <c r="CK490" s="54"/>
      <c r="CL490" s="54"/>
      <c r="CM490" s="54"/>
      <c r="CN490" s="54"/>
      <c r="CO490" s="54"/>
      <c r="CP490" s="54"/>
      <c r="CQ490" s="54"/>
      <c r="CR490" s="54"/>
      <c r="CS490" s="54"/>
      <c r="CT490" s="54"/>
      <c r="CU490" s="54"/>
      <c r="CV490" s="54"/>
      <c r="CW490" s="54"/>
      <c r="CX490" s="54"/>
      <c r="CY490" s="54"/>
      <c r="CZ490" s="54"/>
      <c r="DA490" s="54"/>
      <c r="DB490" s="54"/>
      <c r="DC490" s="54"/>
      <c r="DD490" s="54"/>
      <c r="DE490" s="54"/>
      <c r="DF490" s="54"/>
      <c r="DG490" s="54"/>
      <c r="DH490" s="54"/>
      <c r="DI490" s="54"/>
      <c r="DJ490" s="54"/>
      <c r="DK490" s="54"/>
      <c r="DL490" s="54"/>
      <c r="DM490" s="54"/>
      <c r="DN490" s="54"/>
      <c r="DO490" s="54"/>
      <c r="DP490" s="54"/>
      <c r="DQ490" s="54"/>
      <c r="DR490" s="54"/>
      <c r="DS490" s="54"/>
      <c r="DT490" s="54"/>
      <c r="DU490" s="54"/>
      <c r="DV490" s="54"/>
      <c r="DW490" s="54"/>
      <c r="DX490" s="54"/>
      <c r="DY490" s="54"/>
      <c r="DZ490" s="54"/>
      <c r="EA490" s="54"/>
      <c r="EB490" s="54"/>
      <c r="EC490" s="54"/>
      <c r="ED490" s="54"/>
      <c r="EE490" s="54"/>
      <c r="EF490" s="54"/>
      <c r="EG490" s="54"/>
      <c r="EH490" s="54"/>
      <c r="EI490" s="54"/>
      <c r="EJ490" s="54"/>
      <c r="EK490" s="54"/>
      <c r="EL490" s="54"/>
      <c r="EM490" s="54"/>
      <c r="EN490" s="54"/>
      <c r="EO490" s="54"/>
      <c r="EP490" s="54"/>
      <c r="EQ490" s="54"/>
      <c r="ER490" s="54"/>
      <c r="ES490" s="54"/>
      <c r="ET490" s="54"/>
      <c r="EU490" s="54"/>
      <c r="EV490" s="54"/>
      <c r="EW490" s="54"/>
      <c r="EX490" s="54"/>
      <c r="EY490" s="54"/>
      <c r="EZ490" s="54"/>
      <c r="FA490" s="54"/>
      <c r="FB490" s="54"/>
      <c r="FC490" s="54"/>
      <c r="FD490" s="54"/>
      <c r="FE490" s="54"/>
      <c r="FF490" s="54"/>
      <c r="FG490" s="54"/>
      <c r="FH490" s="54"/>
      <c r="FI490" s="54"/>
      <c r="FJ490" s="54"/>
      <c r="FK490" s="54"/>
      <c r="FL490" s="54"/>
      <c r="FM490" s="54"/>
      <c r="FN490" s="54"/>
      <c r="FO490" s="54"/>
      <c r="FP490" s="54"/>
      <c r="FQ490" s="54"/>
      <c r="FR490" s="54"/>
      <c r="FS490" s="54"/>
      <c r="FT490" s="54"/>
      <c r="FU490" s="54"/>
      <c r="FV490" s="54"/>
      <c r="FW490" s="54"/>
      <c r="FX490" s="54"/>
      <c r="FY490" s="54"/>
      <c r="FZ490" s="54"/>
      <c r="GA490" s="54"/>
      <c r="GB490" s="54"/>
      <c r="GC490" s="54"/>
      <c r="GD490" s="54"/>
      <c r="GE490" s="54"/>
      <c r="GF490" s="54"/>
      <c r="GG490" s="54"/>
      <c r="GH490" s="54"/>
    </row>
    <row r="491" spans="1:190">
      <c r="A491" s="180"/>
      <c r="B491" s="180"/>
      <c r="C491" s="55"/>
      <c r="D491" s="56"/>
      <c r="E491" s="50"/>
      <c r="F491" s="50"/>
      <c r="G491" s="50"/>
      <c r="H491" s="50"/>
      <c r="I491" s="50"/>
      <c r="J491" s="50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F491" s="54"/>
      <c r="BG491" s="54"/>
      <c r="BH491" s="54"/>
      <c r="BI491" s="54"/>
      <c r="BJ491" s="54"/>
      <c r="BK491" s="54"/>
      <c r="BL491" s="54"/>
      <c r="BM491" s="54"/>
      <c r="BN491" s="54"/>
      <c r="BO491" s="54"/>
      <c r="BP491" s="54"/>
      <c r="BQ491" s="54"/>
      <c r="BR491" s="54"/>
      <c r="BS491" s="54"/>
      <c r="BT491" s="54"/>
      <c r="BU491" s="54"/>
      <c r="BV491" s="54"/>
      <c r="BW491" s="54"/>
      <c r="BX491" s="54"/>
      <c r="BY491" s="54"/>
      <c r="BZ491" s="54"/>
      <c r="CA491" s="54"/>
      <c r="CB491" s="54"/>
      <c r="CC491" s="54"/>
      <c r="CD491" s="54"/>
      <c r="CE491" s="54"/>
      <c r="CF491" s="54"/>
      <c r="CG491" s="54"/>
      <c r="CH491" s="54"/>
      <c r="CI491" s="54"/>
      <c r="CJ491" s="54"/>
      <c r="CK491" s="54"/>
      <c r="CL491" s="54"/>
      <c r="CM491" s="54"/>
      <c r="CN491" s="54"/>
      <c r="CO491" s="54"/>
      <c r="CP491" s="54"/>
      <c r="CQ491" s="54"/>
      <c r="CR491" s="54"/>
      <c r="CS491" s="54"/>
      <c r="CT491" s="54"/>
      <c r="CU491" s="54"/>
      <c r="CV491" s="54"/>
      <c r="CW491" s="54"/>
      <c r="CX491" s="54"/>
      <c r="CY491" s="54"/>
      <c r="CZ491" s="54"/>
      <c r="DA491" s="54"/>
      <c r="DB491" s="54"/>
      <c r="DC491" s="54"/>
      <c r="DD491" s="54"/>
      <c r="DE491" s="54"/>
      <c r="DF491" s="54"/>
      <c r="DG491" s="54"/>
      <c r="DH491" s="54"/>
      <c r="DI491" s="54"/>
      <c r="DJ491" s="54"/>
      <c r="DK491" s="54"/>
      <c r="DL491" s="54"/>
      <c r="DM491" s="54"/>
      <c r="DN491" s="54"/>
      <c r="DO491" s="54"/>
      <c r="DP491" s="54"/>
      <c r="DQ491" s="54"/>
      <c r="DR491" s="54"/>
      <c r="DS491" s="54"/>
      <c r="DT491" s="54"/>
      <c r="DU491" s="54"/>
      <c r="DV491" s="54"/>
      <c r="DW491" s="54"/>
      <c r="DX491" s="54"/>
      <c r="DY491" s="54"/>
      <c r="DZ491" s="54"/>
      <c r="EA491" s="54"/>
      <c r="EB491" s="54"/>
      <c r="EC491" s="54"/>
      <c r="ED491" s="54"/>
      <c r="EE491" s="54"/>
      <c r="EF491" s="54"/>
      <c r="EG491" s="54"/>
      <c r="EH491" s="54"/>
      <c r="EI491" s="54"/>
      <c r="EJ491" s="54"/>
      <c r="EK491" s="54"/>
      <c r="EL491" s="54"/>
      <c r="EM491" s="54"/>
      <c r="EN491" s="54"/>
      <c r="EO491" s="54"/>
      <c r="EP491" s="54"/>
      <c r="EQ491" s="54"/>
      <c r="ER491" s="54"/>
      <c r="ES491" s="54"/>
      <c r="ET491" s="54"/>
      <c r="EU491" s="54"/>
      <c r="EV491" s="54"/>
      <c r="EW491" s="54"/>
      <c r="EX491" s="54"/>
      <c r="EY491" s="54"/>
      <c r="EZ491" s="54"/>
      <c r="FA491" s="54"/>
      <c r="FB491" s="54"/>
      <c r="FC491" s="54"/>
      <c r="FD491" s="54"/>
      <c r="FE491" s="54"/>
      <c r="FF491" s="54"/>
      <c r="FG491" s="54"/>
      <c r="FH491" s="54"/>
      <c r="FI491" s="54"/>
      <c r="FJ491" s="54"/>
      <c r="FK491" s="54"/>
      <c r="FL491" s="54"/>
      <c r="FM491" s="54"/>
      <c r="FN491" s="54"/>
      <c r="FO491" s="54"/>
      <c r="FP491" s="54"/>
      <c r="FQ491" s="54"/>
      <c r="FR491" s="54"/>
      <c r="FS491" s="54"/>
      <c r="FT491" s="54"/>
      <c r="FU491" s="54"/>
      <c r="FV491" s="54"/>
      <c r="FW491" s="54"/>
      <c r="FX491" s="54"/>
      <c r="FY491" s="54"/>
      <c r="FZ491" s="54"/>
      <c r="GA491" s="54"/>
      <c r="GB491" s="54"/>
      <c r="GC491" s="54"/>
      <c r="GD491" s="54"/>
      <c r="GE491" s="54"/>
      <c r="GF491" s="54"/>
      <c r="GG491" s="54"/>
      <c r="GH491" s="54"/>
    </row>
    <row r="492" spans="1:190">
      <c r="A492" s="180"/>
      <c r="B492" s="180"/>
      <c r="C492" s="55"/>
      <c r="D492" s="56"/>
      <c r="E492" s="50"/>
      <c r="F492" s="50"/>
      <c r="G492" s="50"/>
      <c r="H492" s="50"/>
      <c r="I492" s="50"/>
      <c r="J492" s="50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F492" s="54"/>
      <c r="BG492" s="54"/>
      <c r="BH492" s="54"/>
      <c r="BI492" s="54"/>
      <c r="BJ492" s="54"/>
      <c r="BK492" s="54"/>
      <c r="BL492" s="54"/>
      <c r="BM492" s="54"/>
      <c r="BN492" s="54"/>
      <c r="BO492" s="54"/>
      <c r="BP492" s="54"/>
      <c r="BQ492" s="54"/>
      <c r="BR492" s="54"/>
      <c r="BS492" s="54"/>
      <c r="BT492" s="54"/>
      <c r="BU492" s="54"/>
      <c r="BV492" s="54"/>
      <c r="BW492" s="54"/>
      <c r="BX492" s="54"/>
      <c r="BY492" s="54"/>
      <c r="BZ492" s="54"/>
      <c r="CA492" s="54"/>
      <c r="CB492" s="54"/>
      <c r="CC492" s="54"/>
      <c r="CD492" s="54"/>
      <c r="CE492" s="54"/>
      <c r="CF492" s="54"/>
      <c r="CG492" s="54"/>
      <c r="CH492" s="54"/>
      <c r="CI492" s="54"/>
      <c r="CJ492" s="54"/>
      <c r="CK492" s="54"/>
      <c r="CL492" s="54"/>
      <c r="CM492" s="54"/>
      <c r="CN492" s="54"/>
      <c r="CO492" s="54"/>
      <c r="CP492" s="54"/>
      <c r="CQ492" s="54"/>
      <c r="CR492" s="54"/>
      <c r="CS492" s="54"/>
      <c r="CT492" s="54"/>
      <c r="CU492" s="54"/>
      <c r="CV492" s="54"/>
      <c r="CW492" s="54"/>
      <c r="CX492" s="54"/>
      <c r="CY492" s="54"/>
      <c r="CZ492" s="54"/>
      <c r="DA492" s="54"/>
      <c r="DB492" s="54"/>
      <c r="DC492" s="54"/>
      <c r="DD492" s="54"/>
      <c r="DE492" s="54"/>
      <c r="DF492" s="54"/>
      <c r="DG492" s="54"/>
      <c r="DH492" s="54"/>
      <c r="DI492" s="54"/>
      <c r="DJ492" s="54"/>
      <c r="DK492" s="54"/>
      <c r="DL492" s="54"/>
      <c r="DM492" s="54"/>
      <c r="DN492" s="54"/>
      <c r="DO492" s="54"/>
      <c r="DP492" s="54"/>
      <c r="DQ492" s="54"/>
      <c r="DR492" s="54"/>
      <c r="DS492" s="54"/>
      <c r="DT492" s="54"/>
      <c r="DU492" s="54"/>
      <c r="DV492" s="54"/>
      <c r="DW492" s="54"/>
      <c r="DX492" s="54"/>
      <c r="DY492" s="54"/>
      <c r="DZ492" s="54"/>
      <c r="EA492" s="54"/>
      <c r="EB492" s="54"/>
      <c r="EC492" s="54"/>
      <c r="ED492" s="54"/>
      <c r="EE492" s="54"/>
      <c r="EF492" s="54"/>
      <c r="EG492" s="54"/>
      <c r="EH492" s="54"/>
      <c r="EI492" s="54"/>
      <c r="EJ492" s="54"/>
      <c r="EK492" s="54"/>
      <c r="EL492" s="54"/>
      <c r="EM492" s="54"/>
      <c r="EN492" s="54"/>
      <c r="EO492" s="54"/>
      <c r="EP492" s="54"/>
      <c r="EQ492" s="54"/>
      <c r="ER492" s="54"/>
      <c r="ES492" s="54"/>
      <c r="ET492" s="54"/>
      <c r="EU492" s="54"/>
      <c r="EV492" s="54"/>
      <c r="EW492" s="54"/>
      <c r="EX492" s="54"/>
      <c r="EY492" s="54"/>
      <c r="EZ492" s="54"/>
      <c r="FA492" s="54"/>
      <c r="FB492" s="54"/>
      <c r="FC492" s="54"/>
      <c r="FD492" s="54"/>
      <c r="FE492" s="54"/>
      <c r="FF492" s="54"/>
      <c r="FG492" s="54"/>
      <c r="FH492" s="54"/>
      <c r="FI492" s="54"/>
      <c r="FJ492" s="54"/>
      <c r="FK492" s="54"/>
      <c r="FL492" s="54"/>
      <c r="FM492" s="54"/>
      <c r="FN492" s="54"/>
      <c r="FO492" s="54"/>
      <c r="FP492" s="54"/>
      <c r="FQ492" s="54"/>
      <c r="FR492" s="54"/>
      <c r="FS492" s="54"/>
      <c r="FT492" s="54"/>
      <c r="FU492" s="54"/>
      <c r="FV492" s="54"/>
      <c r="FW492" s="54"/>
      <c r="FX492" s="54"/>
      <c r="FY492" s="54"/>
      <c r="FZ492" s="54"/>
      <c r="GA492" s="54"/>
      <c r="GB492" s="54"/>
      <c r="GC492" s="54"/>
      <c r="GD492" s="54"/>
      <c r="GE492" s="54"/>
      <c r="GF492" s="54"/>
      <c r="GG492" s="54"/>
      <c r="GH492" s="54"/>
    </row>
    <row r="493" spans="1:190">
      <c r="A493" s="180"/>
      <c r="B493" s="180"/>
      <c r="C493" s="55"/>
      <c r="D493" s="56"/>
      <c r="E493" s="50"/>
      <c r="F493" s="50"/>
      <c r="G493" s="50"/>
      <c r="H493" s="50"/>
      <c r="I493" s="50"/>
      <c r="J493" s="50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F493" s="54"/>
      <c r="BG493" s="54"/>
      <c r="BH493" s="54"/>
      <c r="BI493" s="54"/>
      <c r="BJ493" s="54"/>
      <c r="BK493" s="54"/>
      <c r="BL493" s="54"/>
      <c r="BM493" s="54"/>
      <c r="BN493" s="54"/>
      <c r="BO493" s="54"/>
      <c r="BP493" s="54"/>
      <c r="BQ493" s="54"/>
      <c r="BR493" s="54"/>
      <c r="BS493" s="54"/>
      <c r="BT493" s="54"/>
      <c r="BU493" s="54"/>
      <c r="BV493" s="54"/>
      <c r="BW493" s="54"/>
      <c r="BX493" s="54"/>
      <c r="BY493" s="54"/>
      <c r="BZ493" s="54"/>
      <c r="CA493" s="54"/>
      <c r="CB493" s="54"/>
      <c r="CC493" s="54"/>
      <c r="CD493" s="54"/>
      <c r="CE493" s="54"/>
      <c r="CF493" s="54"/>
      <c r="CG493" s="54"/>
      <c r="CH493" s="54"/>
      <c r="CI493" s="54"/>
      <c r="CJ493" s="54"/>
      <c r="CK493" s="54"/>
      <c r="CL493" s="54"/>
      <c r="CM493" s="54"/>
      <c r="CN493" s="54"/>
      <c r="CO493" s="54"/>
      <c r="CP493" s="54"/>
      <c r="CQ493" s="54"/>
      <c r="CR493" s="54"/>
      <c r="CS493" s="54"/>
      <c r="CT493" s="54"/>
      <c r="CU493" s="54"/>
      <c r="CV493" s="54"/>
      <c r="CW493" s="54"/>
      <c r="CX493" s="54"/>
      <c r="CY493" s="54"/>
      <c r="CZ493" s="54"/>
      <c r="DA493" s="54"/>
      <c r="DB493" s="54"/>
      <c r="DC493" s="54"/>
      <c r="DD493" s="54"/>
      <c r="DE493" s="54"/>
      <c r="DF493" s="54"/>
      <c r="DG493" s="54"/>
      <c r="DH493" s="54"/>
      <c r="DI493" s="54"/>
      <c r="DJ493" s="54"/>
      <c r="DK493" s="54"/>
      <c r="DL493" s="54"/>
      <c r="DM493" s="54"/>
      <c r="DN493" s="54"/>
      <c r="DO493" s="54"/>
      <c r="DP493" s="54"/>
      <c r="DQ493" s="54"/>
      <c r="DR493" s="54"/>
      <c r="DS493" s="54"/>
      <c r="DT493" s="54"/>
      <c r="DU493" s="54"/>
      <c r="DV493" s="54"/>
      <c r="DW493" s="54"/>
      <c r="DX493" s="54"/>
      <c r="DY493" s="54"/>
      <c r="DZ493" s="54"/>
      <c r="EA493" s="54"/>
      <c r="EB493" s="54"/>
      <c r="EC493" s="54"/>
      <c r="ED493" s="54"/>
      <c r="EE493" s="54"/>
      <c r="EF493" s="54"/>
      <c r="EG493" s="54"/>
      <c r="EH493" s="54"/>
      <c r="EI493" s="54"/>
      <c r="EJ493" s="54"/>
      <c r="EK493" s="54"/>
      <c r="EL493" s="54"/>
      <c r="EM493" s="54"/>
      <c r="EN493" s="54"/>
      <c r="EO493" s="54"/>
      <c r="EP493" s="54"/>
      <c r="EQ493" s="54"/>
      <c r="ER493" s="54"/>
      <c r="ES493" s="54"/>
      <c r="ET493" s="54"/>
      <c r="EU493" s="54"/>
      <c r="EV493" s="54"/>
      <c r="EW493" s="54"/>
      <c r="EX493" s="54"/>
      <c r="EY493" s="54"/>
      <c r="EZ493" s="54"/>
      <c r="FA493" s="54"/>
      <c r="FB493" s="54"/>
      <c r="FC493" s="54"/>
      <c r="FD493" s="54"/>
      <c r="FE493" s="54"/>
      <c r="FF493" s="54"/>
      <c r="FG493" s="54"/>
      <c r="FH493" s="54"/>
      <c r="FI493" s="54"/>
      <c r="FJ493" s="54"/>
      <c r="FK493" s="54"/>
      <c r="FL493" s="54"/>
      <c r="FM493" s="54"/>
      <c r="FN493" s="54"/>
      <c r="FO493" s="54"/>
      <c r="FP493" s="54"/>
      <c r="FQ493" s="54"/>
      <c r="FR493" s="54"/>
      <c r="FS493" s="54"/>
      <c r="FT493" s="54"/>
      <c r="FU493" s="54"/>
      <c r="FV493" s="54"/>
      <c r="FW493" s="54"/>
      <c r="FX493" s="54"/>
      <c r="FY493" s="54"/>
      <c r="FZ493" s="54"/>
      <c r="GA493" s="54"/>
      <c r="GB493" s="54"/>
      <c r="GC493" s="54"/>
      <c r="GD493" s="54"/>
      <c r="GE493" s="54"/>
      <c r="GF493" s="54"/>
      <c r="GG493" s="54"/>
      <c r="GH493" s="54"/>
    </row>
    <row r="494" spans="1:190">
      <c r="A494" s="180"/>
      <c r="B494" s="180"/>
      <c r="C494" s="55"/>
      <c r="D494" s="56"/>
      <c r="E494" s="50"/>
      <c r="F494" s="50"/>
      <c r="G494" s="50"/>
      <c r="H494" s="50"/>
      <c r="I494" s="50"/>
      <c r="J494" s="50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F494" s="54"/>
      <c r="BG494" s="54"/>
      <c r="BH494" s="54"/>
      <c r="BI494" s="54"/>
      <c r="BJ494" s="54"/>
      <c r="BK494" s="54"/>
      <c r="BL494" s="54"/>
      <c r="BM494" s="54"/>
      <c r="BN494" s="54"/>
      <c r="BO494" s="54"/>
      <c r="BP494" s="54"/>
      <c r="BQ494" s="54"/>
      <c r="BR494" s="54"/>
      <c r="BS494" s="54"/>
      <c r="BT494" s="54"/>
      <c r="BU494" s="54"/>
      <c r="BV494" s="54"/>
      <c r="BW494" s="54"/>
      <c r="BX494" s="54"/>
      <c r="BY494" s="54"/>
      <c r="BZ494" s="54"/>
      <c r="CA494" s="54"/>
      <c r="CB494" s="54"/>
      <c r="CC494" s="54"/>
      <c r="CD494" s="54"/>
      <c r="CE494" s="54"/>
      <c r="CF494" s="54"/>
      <c r="CG494" s="54"/>
      <c r="CH494" s="54"/>
      <c r="CI494" s="54"/>
      <c r="CJ494" s="54"/>
      <c r="CK494" s="54"/>
      <c r="CL494" s="54"/>
      <c r="CM494" s="54"/>
      <c r="CN494" s="54"/>
      <c r="CO494" s="54"/>
      <c r="CP494" s="54"/>
      <c r="CQ494" s="54"/>
      <c r="CR494" s="54"/>
      <c r="CS494" s="54"/>
      <c r="CT494" s="54"/>
      <c r="CU494" s="54"/>
      <c r="CV494" s="54"/>
      <c r="CW494" s="54"/>
      <c r="CX494" s="54"/>
      <c r="CY494" s="54"/>
      <c r="CZ494" s="54"/>
      <c r="DA494" s="54"/>
      <c r="DB494" s="54"/>
      <c r="DC494" s="54"/>
      <c r="DD494" s="54"/>
      <c r="DE494" s="54"/>
      <c r="DF494" s="54"/>
      <c r="DG494" s="54"/>
      <c r="DH494" s="54"/>
      <c r="DI494" s="54"/>
      <c r="DJ494" s="54"/>
      <c r="DK494" s="54"/>
      <c r="DL494" s="54"/>
      <c r="DM494" s="54"/>
      <c r="DN494" s="54"/>
      <c r="DO494" s="54"/>
      <c r="DP494" s="54"/>
      <c r="DQ494" s="54"/>
      <c r="DR494" s="54"/>
      <c r="DS494" s="54"/>
      <c r="DT494" s="54"/>
      <c r="DU494" s="54"/>
      <c r="DV494" s="54"/>
      <c r="DW494" s="54"/>
      <c r="DX494" s="54"/>
      <c r="DY494" s="54"/>
      <c r="DZ494" s="54"/>
      <c r="EA494" s="54"/>
      <c r="EB494" s="54"/>
      <c r="EC494" s="54"/>
      <c r="ED494" s="54"/>
      <c r="EE494" s="54"/>
      <c r="EF494" s="54"/>
      <c r="EG494" s="54"/>
      <c r="EH494" s="54"/>
      <c r="EI494" s="54"/>
      <c r="EJ494" s="54"/>
      <c r="EK494" s="54"/>
      <c r="EL494" s="54"/>
      <c r="EM494" s="54"/>
      <c r="EN494" s="54"/>
      <c r="EO494" s="54"/>
      <c r="EP494" s="54"/>
      <c r="EQ494" s="54"/>
      <c r="ER494" s="54"/>
      <c r="ES494" s="54"/>
      <c r="ET494" s="54"/>
      <c r="EU494" s="54"/>
      <c r="EV494" s="54"/>
      <c r="EW494" s="54"/>
      <c r="EX494" s="54"/>
      <c r="EY494" s="54"/>
      <c r="EZ494" s="54"/>
      <c r="FA494" s="54"/>
      <c r="FB494" s="54"/>
      <c r="FC494" s="54"/>
      <c r="FD494" s="54"/>
      <c r="FE494" s="54"/>
      <c r="FF494" s="54"/>
      <c r="FG494" s="54"/>
      <c r="FH494" s="54"/>
      <c r="FI494" s="54"/>
      <c r="FJ494" s="54"/>
      <c r="FK494" s="54"/>
      <c r="FL494" s="54"/>
      <c r="FM494" s="54"/>
      <c r="FN494" s="54"/>
      <c r="FO494" s="54"/>
      <c r="FP494" s="54"/>
      <c r="FQ494" s="54"/>
      <c r="FR494" s="54"/>
      <c r="FS494" s="54"/>
      <c r="FT494" s="54"/>
      <c r="FU494" s="54"/>
      <c r="FV494" s="54"/>
      <c r="FW494" s="54"/>
      <c r="FX494" s="54"/>
      <c r="FY494" s="54"/>
      <c r="FZ494" s="54"/>
      <c r="GA494" s="54"/>
      <c r="GB494" s="54"/>
      <c r="GC494" s="54"/>
      <c r="GD494" s="54"/>
      <c r="GE494" s="54"/>
      <c r="GF494" s="54"/>
      <c r="GG494" s="54"/>
      <c r="GH494" s="54"/>
    </row>
    <row r="495" spans="1:190">
      <c r="A495" s="180"/>
      <c r="B495" s="180"/>
      <c r="C495" s="55"/>
      <c r="D495" s="56"/>
      <c r="E495" s="50"/>
      <c r="F495" s="50"/>
      <c r="G495" s="50"/>
      <c r="H495" s="50"/>
      <c r="I495" s="50"/>
      <c r="J495" s="50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F495" s="54"/>
      <c r="BG495" s="54"/>
      <c r="BH495" s="54"/>
      <c r="BI495" s="54"/>
      <c r="BJ495" s="54"/>
      <c r="BK495" s="54"/>
      <c r="BL495" s="54"/>
      <c r="BM495" s="54"/>
      <c r="BN495" s="54"/>
      <c r="BO495" s="54"/>
      <c r="BP495" s="54"/>
      <c r="BQ495" s="54"/>
      <c r="BR495" s="54"/>
      <c r="BS495" s="54"/>
      <c r="BT495" s="54"/>
      <c r="BU495" s="54"/>
      <c r="BV495" s="54"/>
      <c r="BW495" s="54"/>
      <c r="BX495" s="54"/>
      <c r="BY495" s="54"/>
      <c r="BZ495" s="54"/>
      <c r="CA495" s="54"/>
      <c r="CB495" s="54"/>
      <c r="CC495" s="54"/>
      <c r="CD495" s="54"/>
      <c r="CE495" s="54"/>
      <c r="CF495" s="54"/>
      <c r="CG495" s="54"/>
      <c r="CH495" s="54"/>
      <c r="CI495" s="54"/>
      <c r="CJ495" s="54"/>
      <c r="CK495" s="54"/>
      <c r="CL495" s="54"/>
      <c r="CM495" s="54"/>
      <c r="CN495" s="54"/>
      <c r="CO495" s="54"/>
      <c r="CP495" s="54"/>
      <c r="CQ495" s="54"/>
      <c r="CR495" s="54"/>
      <c r="CS495" s="54"/>
      <c r="CT495" s="54"/>
      <c r="CU495" s="54"/>
      <c r="CV495" s="54"/>
      <c r="CW495" s="54"/>
      <c r="CX495" s="54"/>
      <c r="CY495" s="54"/>
      <c r="CZ495" s="54"/>
      <c r="DA495" s="54"/>
      <c r="DB495" s="54"/>
      <c r="DC495" s="54"/>
      <c r="DD495" s="54"/>
      <c r="DE495" s="54"/>
      <c r="DF495" s="54"/>
      <c r="DG495" s="54"/>
      <c r="DH495" s="54"/>
      <c r="DI495" s="54"/>
      <c r="DJ495" s="54"/>
      <c r="DK495" s="54"/>
      <c r="DL495" s="54"/>
      <c r="DM495" s="54"/>
      <c r="DN495" s="54"/>
      <c r="DO495" s="54"/>
      <c r="DP495" s="54"/>
      <c r="DQ495" s="54"/>
      <c r="DR495" s="54"/>
      <c r="DS495" s="54"/>
      <c r="DT495" s="54"/>
      <c r="DU495" s="54"/>
      <c r="DV495" s="54"/>
      <c r="DW495" s="54"/>
      <c r="DX495" s="54"/>
      <c r="DY495" s="54"/>
      <c r="DZ495" s="54"/>
      <c r="EA495" s="54"/>
      <c r="EB495" s="54"/>
      <c r="EC495" s="54"/>
      <c r="ED495" s="54"/>
      <c r="EE495" s="54"/>
      <c r="EF495" s="54"/>
      <c r="EG495" s="54"/>
      <c r="EH495" s="54"/>
      <c r="EI495" s="54"/>
      <c r="EJ495" s="54"/>
      <c r="EK495" s="54"/>
      <c r="EL495" s="54"/>
      <c r="EM495" s="54"/>
      <c r="EN495" s="54"/>
      <c r="EO495" s="54"/>
      <c r="EP495" s="54"/>
      <c r="EQ495" s="54"/>
      <c r="ER495" s="54"/>
      <c r="ES495" s="54"/>
      <c r="ET495" s="54"/>
      <c r="EU495" s="54"/>
      <c r="EV495" s="54"/>
      <c r="EW495" s="54"/>
      <c r="EX495" s="54"/>
      <c r="EY495" s="54"/>
      <c r="EZ495" s="54"/>
      <c r="FA495" s="54"/>
      <c r="FB495" s="54"/>
      <c r="FC495" s="54"/>
      <c r="FD495" s="54"/>
      <c r="FE495" s="54"/>
      <c r="FF495" s="54"/>
      <c r="FG495" s="54"/>
      <c r="FH495" s="54"/>
      <c r="FI495" s="54"/>
      <c r="FJ495" s="54"/>
      <c r="FK495" s="54"/>
      <c r="FL495" s="54"/>
      <c r="FM495" s="54"/>
      <c r="FN495" s="54"/>
      <c r="FO495" s="54"/>
      <c r="FP495" s="54"/>
      <c r="FQ495" s="54"/>
      <c r="FR495" s="54"/>
      <c r="FS495" s="54"/>
      <c r="FT495" s="54"/>
      <c r="FU495" s="54"/>
      <c r="FV495" s="54"/>
      <c r="FW495" s="54"/>
      <c r="FX495" s="54"/>
      <c r="FY495" s="54"/>
      <c r="FZ495" s="54"/>
      <c r="GA495" s="54"/>
      <c r="GB495" s="54"/>
      <c r="GC495" s="54"/>
      <c r="GD495" s="54"/>
      <c r="GE495" s="54"/>
      <c r="GF495" s="54"/>
      <c r="GG495" s="54"/>
      <c r="GH495" s="54"/>
    </row>
    <row r="496" spans="1:190">
      <c r="A496" s="180"/>
      <c r="B496" s="180"/>
      <c r="C496" s="55"/>
      <c r="D496" s="56"/>
      <c r="E496" s="50"/>
      <c r="F496" s="50"/>
      <c r="G496" s="50"/>
      <c r="H496" s="50"/>
      <c r="I496" s="50"/>
      <c r="J496" s="50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F496" s="54"/>
      <c r="BG496" s="54"/>
      <c r="BH496" s="54"/>
      <c r="BI496" s="54"/>
      <c r="BJ496" s="54"/>
      <c r="BK496" s="54"/>
      <c r="BL496" s="54"/>
      <c r="BM496" s="54"/>
      <c r="BN496" s="54"/>
      <c r="BO496" s="54"/>
      <c r="BP496" s="54"/>
      <c r="BQ496" s="54"/>
      <c r="BR496" s="54"/>
      <c r="BS496" s="54"/>
      <c r="BT496" s="54"/>
      <c r="BU496" s="54"/>
      <c r="BV496" s="54"/>
      <c r="BW496" s="54"/>
      <c r="BX496" s="54"/>
      <c r="BY496" s="54"/>
      <c r="BZ496" s="54"/>
      <c r="CA496" s="54"/>
      <c r="CB496" s="54"/>
      <c r="CC496" s="54"/>
      <c r="CD496" s="54"/>
      <c r="CE496" s="54"/>
      <c r="CF496" s="54"/>
      <c r="CG496" s="54"/>
      <c r="CH496" s="54"/>
      <c r="CI496" s="54"/>
      <c r="CJ496" s="54"/>
      <c r="CK496" s="54"/>
      <c r="CL496" s="54"/>
      <c r="CM496" s="54"/>
      <c r="CN496" s="54"/>
      <c r="CO496" s="54"/>
      <c r="CP496" s="54"/>
      <c r="CQ496" s="54"/>
      <c r="CR496" s="54"/>
      <c r="CS496" s="54"/>
      <c r="CT496" s="54"/>
      <c r="CU496" s="54"/>
      <c r="CV496" s="54"/>
      <c r="CW496" s="54"/>
      <c r="CX496" s="54"/>
      <c r="CY496" s="54"/>
      <c r="CZ496" s="54"/>
      <c r="DA496" s="54"/>
      <c r="DB496" s="54"/>
      <c r="DC496" s="54"/>
      <c r="DD496" s="54"/>
      <c r="DE496" s="54"/>
      <c r="DF496" s="54"/>
      <c r="DG496" s="54"/>
      <c r="DH496" s="54"/>
      <c r="DI496" s="54"/>
      <c r="DJ496" s="54"/>
      <c r="DK496" s="54"/>
      <c r="DL496" s="54"/>
      <c r="DM496" s="54"/>
      <c r="DN496" s="54"/>
      <c r="DO496" s="54"/>
      <c r="DP496" s="54"/>
      <c r="DQ496" s="54"/>
      <c r="DR496" s="54"/>
      <c r="DS496" s="54"/>
      <c r="DT496" s="54"/>
      <c r="DU496" s="54"/>
      <c r="DV496" s="54"/>
      <c r="DW496" s="54"/>
      <c r="DX496" s="54"/>
      <c r="DY496" s="54"/>
      <c r="DZ496" s="54"/>
      <c r="EA496" s="54"/>
      <c r="EB496" s="54"/>
      <c r="EC496" s="54"/>
      <c r="ED496" s="54"/>
      <c r="EE496" s="54"/>
      <c r="EF496" s="54"/>
      <c r="EG496" s="54"/>
      <c r="EH496" s="54"/>
      <c r="EI496" s="54"/>
      <c r="EJ496" s="54"/>
      <c r="EK496" s="54"/>
      <c r="EL496" s="54"/>
      <c r="EM496" s="54"/>
      <c r="EN496" s="54"/>
      <c r="EO496" s="54"/>
      <c r="EP496" s="54"/>
      <c r="EQ496" s="54"/>
      <c r="ER496" s="54"/>
      <c r="ES496" s="54"/>
      <c r="ET496" s="54"/>
      <c r="EU496" s="54"/>
      <c r="EV496" s="54"/>
      <c r="EW496" s="54"/>
      <c r="EX496" s="54"/>
      <c r="EY496" s="54"/>
      <c r="EZ496" s="54"/>
      <c r="FA496" s="54"/>
      <c r="FB496" s="54"/>
      <c r="FC496" s="54"/>
      <c r="FD496" s="54"/>
      <c r="FE496" s="54"/>
      <c r="FF496" s="54"/>
      <c r="FG496" s="54"/>
      <c r="FH496" s="54"/>
      <c r="FI496" s="54"/>
      <c r="FJ496" s="54"/>
      <c r="FK496" s="54"/>
      <c r="FL496" s="54"/>
      <c r="FM496" s="54"/>
      <c r="FN496" s="54"/>
      <c r="FO496" s="54"/>
      <c r="FP496" s="54"/>
      <c r="FQ496" s="54"/>
      <c r="FR496" s="54"/>
      <c r="FS496" s="54"/>
      <c r="FT496" s="54"/>
      <c r="FU496" s="54"/>
      <c r="FV496" s="54"/>
      <c r="FW496" s="54"/>
      <c r="FX496" s="54"/>
      <c r="FY496" s="54"/>
      <c r="FZ496" s="54"/>
      <c r="GA496" s="54"/>
      <c r="GB496" s="54"/>
      <c r="GC496" s="54"/>
      <c r="GD496" s="54"/>
      <c r="GE496" s="54"/>
      <c r="GF496" s="54"/>
      <c r="GG496" s="54"/>
      <c r="GH496" s="54"/>
    </row>
    <row r="497" spans="1:190">
      <c r="A497" s="180"/>
      <c r="B497" s="180"/>
      <c r="C497" s="55"/>
      <c r="D497" s="56"/>
      <c r="E497" s="50"/>
      <c r="F497" s="50"/>
      <c r="G497" s="50"/>
      <c r="H497" s="50"/>
      <c r="I497" s="50"/>
      <c r="J497" s="50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F497" s="54"/>
      <c r="BG497" s="54"/>
      <c r="BH497" s="54"/>
      <c r="BI497" s="54"/>
      <c r="BJ497" s="54"/>
      <c r="BK497" s="54"/>
      <c r="BL497" s="54"/>
      <c r="BM497" s="54"/>
      <c r="BN497" s="54"/>
      <c r="BO497" s="54"/>
      <c r="BP497" s="54"/>
      <c r="BQ497" s="54"/>
      <c r="BR497" s="54"/>
      <c r="BS497" s="54"/>
      <c r="BT497" s="54"/>
      <c r="BU497" s="54"/>
      <c r="BV497" s="54"/>
      <c r="BW497" s="54"/>
      <c r="BX497" s="54"/>
      <c r="BY497" s="54"/>
      <c r="BZ497" s="54"/>
      <c r="CA497" s="54"/>
      <c r="CB497" s="54"/>
      <c r="CC497" s="54"/>
      <c r="CD497" s="54"/>
      <c r="CE497" s="54"/>
      <c r="CF497" s="54"/>
      <c r="CG497" s="54"/>
      <c r="CH497" s="54"/>
      <c r="CI497" s="54"/>
      <c r="CJ497" s="54"/>
      <c r="CK497" s="54"/>
      <c r="CL497" s="54"/>
      <c r="CM497" s="54"/>
      <c r="CN497" s="54"/>
      <c r="CO497" s="54"/>
      <c r="CP497" s="54"/>
      <c r="CQ497" s="54"/>
      <c r="CR497" s="54"/>
      <c r="CS497" s="54"/>
      <c r="CT497" s="54"/>
      <c r="CU497" s="54"/>
      <c r="CV497" s="54"/>
      <c r="CW497" s="54"/>
      <c r="CX497" s="54"/>
      <c r="CY497" s="54"/>
      <c r="CZ497" s="54"/>
      <c r="DA497" s="54"/>
      <c r="DB497" s="54"/>
      <c r="DC497" s="54"/>
      <c r="DD497" s="54"/>
      <c r="DE497" s="54"/>
      <c r="DF497" s="54"/>
      <c r="DG497" s="54"/>
      <c r="DH497" s="54"/>
      <c r="DI497" s="54"/>
      <c r="DJ497" s="54"/>
      <c r="DK497" s="54"/>
      <c r="DL497" s="54"/>
      <c r="DM497" s="54"/>
      <c r="DN497" s="54"/>
      <c r="DO497" s="54"/>
      <c r="DP497" s="54"/>
      <c r="DQ497" s="54"/>
      <c r="DR497" s="54"/>
      <c r="DS497" s="54"/>
      <c r="DT497" s="54"/>
      <c r="DU497" s="54"/>
      <c r="DV497" s="54"/>
      <c r="DW497" s="54"/>
      <c r="DX497" s="54"/>
      <c r="DY497" s="54"/>
      <c r="DZ497" s="54"/>
      <c r="EA497" s="54"/>
      <c r="EB497" s="54"/>
      <c r="EC497" s="54"/>
      <c r="ED497" s="54"/>
      <c r="EE497" s="54"/>
      <c r="EF497" s="54"/>
      <c r="EG497" s="54"/>
      <c r="EH497" s="54"/>
      <c r="EI497" s="54"/>
      <c r="EJ497" s="54"/>
      <c r="EK497" s="54"/>
      <c r="EL497" s="54"/>
      <c r="EM497" s="54"/>
      <c r="EN497" s="54"/>
      <c r="EO497" s="54"/>
      <c r="EP497" s="54"/>
      <c r="EQ497" s="54"/>
      <c r="ER497" s="54"/>
      <c r="ES497" s="54"/>
      <c r="ET497" s="54"/>
      <c r="EU497" s="54"/>
      <c r="EV497" s="54"/>
      <c r="EW497" s="54"/>
      <c r="EX497" s="54"/>
      <c r="EY497" s="54"/>
      <c r="EZ497" s="54"/>
      <c r="FA497" s="54"/>
      <c r="FB497" s="54"/>
      <c r="FC497" s="54"/>
      <c r="FD497" s="54"/>
      <c r="FE497" s="54"/>
      <c r="FF497" s="54"/>
      <c r="FG497" s="54"/>
      <c r="FH497" s="54"/>
      <c r="FI497" s="54"/>
      <c r="FJ497" s="54"/>
      <c r="FK497" s="54"/>
      <c r="FL497" s="54"/>
      <c r="FM497" s="54"/>
      <c r="FN497" s="54"/>
      <c r="FO497" s="54"/>
      <c r="FP497" s="54"/>
      <c r="FQ497" s="54"/>
      <c r="FR497" s="54"/>
      <c r="FS497" s="54"/>
      <c r="FT497" s="54"/>
      <c r="FU497" s="54"/>
      <c r="FV497" s="54"/>
      <c r="FW497" s="54"/>
      <c r="FX497" s="54"/>
      <c r="FY497" s="54"/>
      <c r="FZ497" s="54"/>
      <c r="GA497" s="54"/>
      <c r="GB497" s="54"/>
      <c r="GC497" s="54"/>
      <c r="GD497" s="54"/>
      <c r="GE497" s="54"/>
      <c r="GF497" s="54"/>
      <c r="GG497" s="54"/>
      <c r="GH497" s="54"/>
    </row>
    <row r="498" spans="1:190">
      <c r="A498" s="180"/>
      <c r="B498" s="180"/>
      <c r="C498" s="55"/>
      <c r="D498" s="56"/>
      <c r="E498" s="50"/>
      <c r="F498" s="50"/>
      <c r="G498" s="50"/>
      <c r="H498" s="50"/>
      <c r="I498" s="50"/>
      <c r="J498" s="50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F498" s="54"/>
      <c r="BG498" s="54"/>
      <c r="BH498" s="54"/>
      <c r="BI498" s="54"/>
      <c r="BJ498" s="54"/>
      <c r="BK498" s="54"/>
      <c r="BL498" s="54"/>
      <c r="BM498" s="54"/>
      <c r="BN498" s="54"/>
      <c r="BO498" s="54"/>
      <c r="BP498" s="54"/>
      <c r="BQ498" s="54"/>
      <c r="BR498" s="54"/>
      <c r="BS498" s="54"/>
      <c r="BT498" s="54"/>
      <c r="BU498" s="54"/>
      <c r="BV498" s="54"/>
      <c r="BW498" s="54"/>
      <c r="BX498" s="54"/>
      <c r="BY498" s="54"/>
      <c r="BZ498" s="54"/>
      <c r="CA498" s="54"/>
      <c r="CB498" s="54"/>
      <c r="CC498" s="54"/>
      <c r="CD498" s="54"/>
      <c r="CE498" s="54"/>
      <c r="CF498" s="54"/>
      <c r="CG498" s="54"/>
      <c r="CH498" s="54"/>
      <c r="CI498" s="54"/>
      <c r="CJ498" s="54"/>
      <c r="CK498" s="54"/>
      <c r="CL498" s="54"/>
      <c r="CM498" s="54"/>
      <c r="CN498" s="54"/>
      <c r="CO498" s="54"/>
      <c r="CP498" s="54"/>
      <c r="CQ498" s="54"/>
      <c r="CR498" s="54"/>
      <c r="CS498" s="54"/>
      <c r="CT498" s="54"/>
      <c r="CU498" s="54"/>
      <c r="CV498" s="54"/>
      <c r="CW498" s="54"/>
      <c r="CX498" s="54"/>
      <c r="CY498" s="54"/>
      <c r="CZ498" s="54"/>
      <c r="DA498" s="54"/>
      <c r="DB498" s="54"/>
      <c r="DC498" s="54"/>
      <c r="DD498" s="54"/>
      <c r="DE498" s="54"/>
      <c r="DF498" s="54"/>
      <c r="DG498" s="54"/>
      <c r="DH498" s="54"/>
      <c r="DI498" s="54"/>
      <c r="DJ498" s="54"/>
      <c r="DK498" s="54"/>
      <c r="DL498" s="54"/>
      <c r="DM498" s="54"/>
      <c r="DN498" s="54"/>
      <c r="DO498" s="54"/>
      <c r="DP498" s="54"/>
      <c r="DQ498" s="54"/>
      <c r="DR498" s="54"/>
      <c r="DS498" s="54"/>
      <c r="DT498" s="54"/>
      <c r="DU498" s="54"/>
      <c r="DV498" s="54"/>
      <c r="DW498" s="54"/>
      <c r="DX498" s="54"/>
      <c r="DY498" s="54"/>
      <c r="DZ498" s="54"/>
      <c r="EA498" s="54"/>
      <c r="EB498" s="54"/>
      <c r="EC498" s="54"/>
      <c r="ED498" s="54"/>
      <c r="EE498" s="54"/>
      <c r="EF498" s="54"/>
      <c r="EG498" s="54"/>
      <c r="EH498" s="54"/>
      <c r="EI498" s="54"/>
      <c r="EJ498" s="54"/>
      <c r="EK498" s="54"/>
      <c r="EL498" s="54"/>
      <c r="EM498" s="54"/>
      <c r="EN498" s="54"/>
      <c r="EO498" s="54"/>
      <c r="EP498" s="54"/>
      <c r="EQ498" s="54"/>
      <c r="ER498" s="54"/>
      <c r="ES498" s="54"/>
      <c r="ET498" s="54"/>
      <c r="EU498" s="54"/>
      <c r="EV498" s="54"/>
      <c r="EW498" s="54"/>
      <c r="EX498" s="54"/>
      <c r="EY498" s="54"/>
      <c r="EZ498" s="54"/>
      <c r="FA498" s="54"/>
      <c r="FB498" s="54"/>
      <c r="FC498" s="54"/>
      <c r="FD498" s="54"/>
      <c r="FE498" s="54"/>
      <c r="FF498" s="54"/>
      <c r="FG498" s="54"/>
      <c r="FH498" s="54"/>
      <c r="FI498" s="54"/>
      <c r="FJ498" s="54"/>
      <c r="FK498" s="54"/>
      <c r="FL498" s="54"/>
      <c r="FM498" s="54"/>
      <c r="FN498" s="54"/>
      <c r="FO498" s="54"/>
      <c r="FP498" s="54"/>
      <c r="FQ498" s="54"/>
      <c r="FR498" s="54"/>
      <c r="FS498" s="54"/>
      <c r="FT498" s="54"/>
      <c r="FU498" s="54"/>
      <c r="FV498" s="54"/>
      <c r="FW498" s="54"/>
      <c r="FX498" s="54"/>
      <c r="FY498" s="54"/>
      <c r="FZ498" s="54"/>
      <c r="GA498" s="54"/>
      <c r="GB498" s="54"/>
      <c r="GC498" s="54"/>
      <c r="GD498" s="54"/>
      <c r="GE498" s="54"/>
      <c r="GF498" s="54"/>
      <c r="GG498" s="54"/>
      <c r="GH498" s="54"/>
    </row>
    <row r="499" spans="1:190">
      <c r="A499" s="180"/>
      <c r="B499" s="180"/>
      <c r="C499" s="55"/>
      <c r="D499" s="56"/>
      <c r="E499" s="50"/>
      <c r="F499" s="50"/>
      <c r="G499" s="50"/>
      <c r="H499" s="50"/>
      <c r="I499" s="50"/>
      <c r="J499" s="50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F499" s="54"/>
      <c r="BG499" s="54"/>
      <c r="BH499" s="54"/>
      <c r="BI499" s="54"/>
      <c r="BJ499" s="54"/>
      <c r="BK499" s="54"/>
      <c r="BL499" s="54"/>
      <c r="BM499" s="54"/>
      <c r="BN499" s="54"/>
      <c r="BO499" s="54"/>
      <c r="BP499" s="54"/>
      <c r="BQ499" s="54"/>
      <c r="BR499" s="54"/>
      <c r="BS499" s="54"/>
      <c r="BT499" s="54"/>
      <c r="BU499" s="54"/>
      <c r="BV499" s="54"/>
      <c r="BW499" s="54"/>
      <c r="BX499" s="54"/>
      <c r="BY499" s="54"/>
      <c r="BZ499" s="54"/>
      <c r="CA499" s="54"/>
      <c r="CB499" s="54"/>
      <c r="CC499" s="54"/>
      <c r="CD499" s="54"/>
      <c r="CE499" s="54"/>
      <c r="CF499" s="54"/>
      <c r="CG499" s="54"/>
      <c r="CH499" s="54"/>
      <c r="CI499" s="54"/>
      <c r="CJ499" s="54"/>
      <c r="CK499" s="54"/>
      <c r="CL499" s="54"/>
      <c r="CM499" s="54"/>
      <c r="CN499" s="54"/>
      <c r="CO499" s="54"/>
      <c r="CP499" s="54"/>
      <c r="CQ499" s="54"/>
      <c r="CR499" s="54"/>
      <c r="CS499" s="54"/>
      <c r="CT499" s="54"/>
      <c r="CU499" s="54"/>
      <c r="CV499" s="54"/>
      <c r="CW499" s="54"/>
      <c r="CX499" s="54"/>
      <c r="CY499" s="54"/>
      <c r="CZ499" s="54"/>
      <c r="DA499" s="54"/>
      <c r="DB499" s="54"/>
      <c r="DC499" s="54"/>
      <c r="DD499" s="54"/>
      <c r="DE499" s="54"/>
      <c r="DF499" s="54"/>
      <c r="DG499" s="54"/>
      <c r="DH499" s="54"/>
      <c r="DI499" s="54"/>
      <c r="DJ499" s="54"/>
      <c r="DK499" s="54"/>
      <c r="DL499" s="54"/>
      <c r="DM499" s="54"/>
      <c r="DN499" s="54"/>
      <c r="DO499" s="54"/>
      <c r="DP499" s="54"/>
      <c r="DQ499" s="54"/>
      <c r="DR499" s="54"/>
      <c r="DS499" s="54"/>
      <c r="DT499" s="54"/>
      <c r="DU499" s="54"/>
      <c r="DV499" s="54"/>
      <c r="DW499" s="54"/>
      <c r="DX499" s="54"/>
      <c r="DY499" s="54"/>
      <c r="DZ499" s="54"/>
      <c r="EA499" s="54"/>
      <c r="EB499" s="54"/>
      <c r="EC499" s="54"/>
      <c r="ED499" s="54"/>
      <c r="EE499" s="54"/>
      <c r="EF499" s="54"/>
      <c r="EG499" s="54"/>
      <c r="EH499" s="54"/>
      <c r="EI499" s="54"/>
      <c r="EJ499" s="54"/>
      <c r="EK499" s="54"/>
      <c r="EL499" s="54"/>
      <c r="EM499" s="54"/>
      <c r="EN499" s="54"/>
      <c r="EO499" s="54"/>
      <c r="EP499" s="54"/>
      <c r="EQ499" s="54"/>
      <c r="ER499" s="54"/>
      <c r="ES499" s="54"/>
      <c r="ET499" s="54"/>
      <c r="EU499" s="54"/>
      <c r="EV499" s="54"/>
      <c r="EW499" s="54"/>
      <c r="EX499" s="54"/>
      <c r="EY499" s="54"/>
      <c r="EZ499" s="54"/>
      <c r="FA499" s="54"/>
      <c r="FB499" s="54"/>
      <c r="FC499" s="54"/>
      <c r="FD499" s="54"/>
      <c r="FE499" s="54"/>
      <c r="FF499" s="54"/>
      <c r="FG499" s="54"/>
      <c r="FH499" s="54"/>
      <c r="FI499" s="54"/>
      <c r="FJ499" s="54"/>
      <c r="FK499" s="54"/>
      <c r="FL499" s="54"/>
      <c r="FM499" s="54"/>
      <c r="FN499" s="54"/>
      <c r="FO499" s="54"/>
      <c r="FP499" s="54"/>
      <c r="FQ499" s="54"/>
      <c r="FR499" s="54"/>
      <c r="FS499" s="54"/>
      <c r="FT499" s="54"/>
      <c r="FU499" s="54"/>
      <c r="FV499" s="54"/>
      <c r="FW499" s="54"/>
      <c r="FX499" s="54"/>
      <c r="FY499" s="54"/>
      <c r="FZ499" s="54"/>
      <c r="GA499" s="54"/>
      <c r="GB499" s="54"/>
      <c r="GC499" s="54"/>
      <c r="GD499" s="54"/>
      <c r="GE499" s="54"/>
      <c r="GF499" s="54"/>
      <c r="GG499" s="54"/>
      <c r="GH499" s="54"/>
    </row>
    <row r="500" spans="1:190">
      <c r="A500" s="180"/>
      <c r="B500" s="180"/>
      <c r="C500" s="55"/>
      <c r="D500" s="56"/>
      <c r="E500" s="50"/>
      <c r="F500" s="50"/>
      <c r="G500" s="50"/>
      <c r="H500" s="50"/>
      <c r="I500" s="50"/>
      <c r="J500" s="50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F500" s="54"/>
      <c r="BG500" s="54"/>
      <c r="BH500" s="54"/>
      <c r="BI500" s="54"/>
      <c r="BJ500" s="54"/>
      <c r="BK500" s="54"/>
      <c r="BL500" s="54"/>
      <c r="BM500" s="54"/>
      <c r="BN500" s="54"/>
      <c r="BO500" s="54"/>
      <c r="BP500" s="54"/>
      <c r="BQ500" s="54"/>
      <c r="BR500" s="54"/>
      <c r="BS500" s="54"/>
      <c r="BT500" s="54"/>
      <c r="BU500" s="54"/>
      <c r="BV500" s="54"/>
      <c r="BW500" s="54"/>
      <c r="BX500" s="54"/>
      <c r="BY500" s="54"/>
      <c r="BZ500" s="54"/>
      <c r="CA500" s="54"/>
      <c r="CB500" s="54"/>
      <c r="CC500" s="54"/>
      <c r="CD500" s="54"/>
      <c r="CE500" s="54"/>
      <c r="CF500" s="54"/>
      <c r="CG500" s="54"/>
      <c r="CH500" s="54"/>
      <c r="CI500" s="54"/>
      <c r="CJ500" s="54"/>
      <c r="CK500" s="54"/>
      <c r="CL500" s="54"/>
      <c r="CM500" s="54"/>
      <c r="CN500" s="54"/>
      <c r="CO500" s="54"/>
      <c r="CP500" s="54"/>
      <c r="CQ500" s="54"/>
      <c r="CR500" s="54"/>
      <c r="CS500" s="54"/>
      <c r="CT500" s="54"/>
      <c r="CU500" s="54"/>
      <c r="CV500" s="54"/>
      <c r="CW500" s="54"/>
      <c r="CX500" s="54"/>
      <c r="CY500" s="54"/>
      <c r="CZ500" s="54"/>
      <c r="DA500" s="54"/>
      <c r="DB500" s="54"/>
      <c r="DC500" s="54"/>
      <c r="DD500" s="54"/>
      <c r="DE500" s="54"/>
      <c r="DF500" s="54"/>
      <c r="DG500" s="54"/>
      <c r="DH500" s="54"/>
      <c r="DI500" s="54"/>
      <c r="DJ500" s="54"/>
      <c r="DK500" s="54"/>
      <c r="DL500" s="54"/>
      <c r="DM500" s="54"/>
      <c r="DN500" s="54"/>
      <c r="DO500" s="54"/>
      <c r="DP500" s="54"/>
      <c r="DQ500" s="54"/>
      <c r="DR500" s="54"/>
      <c r="DS500" s="54"/>
      <c r="DT500" s="54"/>
      <c r="DU500" s="54"/>
      <c r="DV500" s="54"/>
      <c r="DW500" s="54"/>
      <c r="DX500" s="54"/>
      <c r="DY500" s="54"/>
      <c r="DZ500" s="54"/>
      <c r="EA500" s="54"/>
      <c r="EB500" s="54"/>
      <c r="EC500" s="54"/>
      <c r="ED500" s="54"/>
      <c r="EE500" s="54"/>
      <c r="EF500" s="54"/>
      <c r="EG500" s="54"/>
      <c r="EH500" s="54"/>
      <c r="EI500" s="54"/>
      <c r="EJ500" s="54"/>
      <c r="EK500" s="54"/>
      <c r="EL500" s="54"/>
      <c r="EM500" s="54"/>
      <c r="EN500" s="54"/>
      <c r="EO500" s="54"/>
      <c r="EP500" s="54"/>
      <c r="EQ500" s="54"/>
      <c r="ER500" s="54"/>
      <c r="ES500" s="54"/>
      <c r="ET500" s="54"/>
      <c r="EU500" s="54"/>
      <c r="EV500" s="54"/>
      <c r="EW500" s="54"/>
      <c r="EX500" s="54"/>
      <c r="EY500" s="54"/>
      <c r="EZ500" s="54"/>
      <c r="FA500" s="54"/>
      <c r="FB500" s="54"/>
      <c r="FC500" s="54"/>
      <c r="FD500" s="54"/>
      <c r="FE500" s="54"/>
      <c r="FF500" s="54"/>
      <c r="FG500" s="54"/>
      <c r="FH500" s="54"/>
      <c r="FI500" s="54"/>
      <c r="FJ500" s="54"/>
      <c r="FK500" s="54"/>
      <c r="FL500" s="54"/>
      <c r="FM500" s="54"/>
      <c r="FN500" s="54"/>
      <c r="FO500" s="54"/>
      <c r="FP500" s="54"/>
      <c r="FQ500" s="54"/>
      <c r="FR500" s="54"/>
      <c r="FS500" s="54"/>
      <c r="FT500" s="54"/>
      <c r="FU500" s="54"/>
      <c r="FV500" s="54"/>
      <c r="FW500" s="54"/>
      <c r="FX500" s="54"/>
      <c r="FY500" s="54"/>
      <c r="FZ500" s="54"/>
      <c r="GA500" s="54"/>
      <c r="GB500" s="54"/>
      <c r="GC500" s="54"/>
      <c r="GD500" s="54"/>
      <c r="GE500" s="54"/>
      <c r="GF500" s="54"/>
      <c r="GG500" s="54"/>
      <c r="GH500" s="54"/>
    </row>
    <row r="501" spans="1:190">
      <c r="A501" s="180"/>
      <c r="B501" s="180"/>
      <c r="C501" s="55"/>
      <c r="D501" s="56"/>
      <c r="E501" s="50"/>
      <c r="F501" s="50"/>
      <c r="G501" s="50"/>
      <c r="H501" s="50"/>
      <c r="I501" s="50"/>
      <c r="J501" s="50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F501" s="54"/>
      <c r="BG501" s="54"/>
      <c r="BH501" s="54"/>
      <c r="BI501" s="54"/>
      <c r="BJ501" s="54"/>
      <c r="BK501" s="54"/>
      <c r="BL501" s="54"/>
      <c r="BM501" s="54"/>
      <c r="BN501" s="54"/>
      <c r="BO501" s="54"/>
      <c r="BP501" s="54"/>
      <c r="BQ501" s="54"/>
      <c r="BR501" s="54"/>
      <c r="BS501" s="54"/>
      <c r="BT501" s="54"/>
      <c r="BU501" s="54"/>
      <c r="BV501" s="54"/>
      <c r="BW501" s="54"/>
      <c r="BX501" s="54"/>
      <c r="BY501" s="54"/>
      <c r="BZ501" s="54"/>
      <c r="CA501" s="54"/>
      <c r="CB501" s="54"/>
      <c r="CC501" s="54"/>
      <c r="CD501" s="54"/>
      <c r="CE501" s="54"/>
      <c r="CF501" s="54"/>
      <c r="CG501" s="54"/>
      <c r="CH501" s="54"/>
      <c r="CI501" s="54"/>
      <c r="CJ501" s="54"/>
      <c r="CK501" s="54"/>
      <c r="CL501" s="54"/>
      <c r="CM501" s="54"/>
      <c r="CN501" s="54"/>
      <c r="CO501" s="54"/>
      <c r="CP501" s="54"/>
      <c r="CQ501" s="54"/>
      <c r="CR501" s="54"/>
      <c r="CS501" s="54"/>
      <c r="CT501" s="54"/>
      <c r="CU501" s="54"/>
      <c r="CV501" s="54"/>
      <c r="CW501" s="54"/>
      <c r="CX501" s="54"/>
      <c r="CY501" s="54"/>
      <c r="CZ501" s="54"/>
      <c r="DA501" s="54"/>
      <c r="DB501" s="54"/>
      <c r="DC501" s="54"/>
      <c r="DD501" s="54"/>
      <c r="DE501" s="54"/>
      <c r="DF501" s="54"/>
      <c r="DG501" s="54"/>
      <c r="DH501" s="54"/>
      <c r="DI501" s="54"/>
      <c r="DJ501" s="54"/>
      <c r="DK501" s="54"/>
      <c r="DL501" s="54"/>
      <c r="DM501" s="54"/>
      <c r="DN501" s="54"/>
      <c r="DO501" s="54"/>
      <c r="DP501" s="54"/>
      <c r="DQ501" s="54"/>
      <c r="DR501" s="54"/>
      <c r="DS501" s="54"/>
      <c r="DT501" s="54"/>
      <c r="DU501" s="54"/>
      <c r="DV501" s="54"/>
      <c r="DW501" s="54"/>
      <c r="DX501" s="54"/>
      <c r="DY501" s="54"/>
      <c r="DZ501" s="54"/>
      <c r="EA501" s="54"/>
      <c r="EB501" s="54"/>
      <c r="EC501" s="54"/>
      <c r="ED501" s="54"/>
      <c r="EE501" s="54"/>
      <c r="EF501" s="54"/>
      <c r="EG501" s="54"/>
      <c r="EH501" s="54"/>
      <c r="EI501" s="54"/>
      <c r="EJ501" s="54"/>
      <c r="EK501" s="54"/>
      <c r="EL501" s="54"/>
      <c r="EM501" s="54"/>
      <c r="EN501" s="54"/>
      <c r="EO501" s="54"/>
      <c r="EP501" s="54"/>
      <c r="EQ501" s="54"/>
      <c r="ER501" s="54"/>
      <c r="ES501" s="54"/>
      <c r="ET501" s="54"/>
      <c r="EU501" s="54"/>
      <c r="EV501" s="54"/>
      <c r="EW501" s="54"/>
      <c r="EX501" s="54"/>
      <c r="EY501" s="54"/>
      <c r="EZ501" s="54"/>
      <c r="FA501" s="54"/>
      <c r="FB501" s="54"/>
      <c r="FC501" s="54"/>
      <c r="FD501" s="54"/>
      <c r="FE501" s="54"/>
      <c r="FF501" s="54"/>
      <c r="FG501" s="54"/>
      <c r="FH501" s="54"/>
      <c r="FI501" s="54"/>
      <c r="FJ501" s="54"/>
      <c r="FK501" s="54"/>
      <c r="FL501" s="54"/>
      <c r="FM501" s="54"/>
      <c r="FN501" s="54"/>
      <c r="FO501" s="54"/>
      <c r="FP501" s="54"/>
      <c r="FQ501" s="54"/>
      <c r="FR501" s="54"/>
      <c r="FS501" s="54"/>
      <c r="FT501" s="54"/>
      <c r="FU501" s="54"/>
      <c r="FV501" s="54"/>
      <c r="FW501" s="54"/>
      <c r="FX501" s="54"/>
      <c r="FY501" s="54"/>
      <c r="FZ501" s="54"/>
      <c r="GA501" s="54"/>
      <c r="GB501" s="54"/>
      <c r="GC501" s="54"/>
      <c r="GD501" s="54"/>
      <c r="GE501" s="54"/>
      <c r="GF501" s="54"/>
      <c r="GG501" s="54"/>
      <c r="GH501" s="54"/>
    </row>
    <row r="502" spans="1:190">
      <c r="A502" s="180"/>
      <c r="B502" s="180"/>
      <c r="C502" s="55"/>
      <c r="D502" s="56"/>
      <c r="E502" s="50"/>
      <c r="F502" s="50"/>
      <c r="G502" s="50"/>
      <c r="H502" s="50"/>
      <c r="I502" s="50"/>
      <c r="J502" s="50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F502" s="54"/>
      <c r="BG502" s="54"/>
      <c r="BH502" s="54"/>
      <c r="BI502" s="54"/>
      <c r="BJ502" s="54"/>
      <c r="BK502" s="54"/>
      <c r="BL502" s="54"/>
      <c r="BM502" s="54"/>
      <c r="BN502" s="54"/>
      <c r="BO502" s="54"/>
      <c r="BP502" s="54"/>
      <c r="BQ502" s="54"/>
      <c r="BR502" s="54"/>
      <c r="BS502" s="54"/>
      <c r="BT502" s="54"/>
      <c r="BU502" s="54"/>
      <c r="BV502" s="54"/>
      <c r="BW502" s="54"/>
      <c r="BX502" s="54"/>
      <c r="BY502" s="54"/>
      <c r="BZ502" s="54"/>
      <c r="CA502" s="54"/>
      <c r="CB502" s="54"/>
      <c r="CC502" s="54"/>
      <c r="CD502" s="54"/>
      <c r="CE502" s="54"/>
      <c r="CF502" s="54"/>
      <c r="CG502" s="54"/>
      <c r="CH502" s="54"/>
      <c r="CI502" s="54"/>
      <c r="CJ502" s="54"/>
      <c r="CK502" s="54"/>
      <c r="CL502" s="54"/>
      <c r="CM502" s="54"/>
      <c r="CN502" s="54"/>
      <c r="CO502" s="54"/>
      <c r="CP502" s="54"/>
      <c r="CQ502" s="54"/>
      <c r="CR502" s="54"/>
      <c r="CS502" s="54"/>
      <c r="CT502" s="54"/>
      <c r="CU502" s="54"/>
      <c r="CV502" s="54"/>
      <c r="CW502" s="54"/>
      <c r="CX502" s="54"/>
      <c r="CY502" s="54"/>
      <c r="CZ502" s="54"/>
      <c r="DA502" s="54"/>
      <c r="DB502" s="54"/>
      <c r="DC502" s="54"/>
      <c r="DD502" s="54"/>
      <c r="DE502" s="54"/>
      <c r="DF502" s="54"/>
      <c r="DG502" s="54"/>
      <c r="DH502" s="54"/>
      <c r="DI502" s="54"/>
      <c r="DJ502" s="54"/>
      <c r="DK502" s="54"/>
      <c r="DL502" s="54"/>
      <c r="DM502" s="54"/>
      <c r="DN502" s="54"/>
      <c r="DO502" s="54"/>
      <c r="DP502" s="54"/>
      <c r="DQ502" s="54"/>
      <c r="DR502" s="54"/>
      <c r="DS502" s="54"/>
      <c r="DT502" s="54"/>
      <c r="DU502" s="54"/>
      <c r="DV502" s="54"/>
      <c r="DW502" s="54"/>
      <c r="DX502" s="54"/>
      <c r="DY502" s="54"/>
      <c r="DZ502" s="54"/>
      <c r="EA502" s="54"/>
      <c r="EB502" s="54"/>
      <c r="EC502" s="54"/>
      <c r="ED502" s="54"/>
      <c r="EE502" s="54"/>
      <c r="EF502" s="54"/>
      <c r="EG502" s="54"/>
      <c r="EH502" s="54"/>
      <c r="EI502" s="54"/>
      <c r="EJ502" s="54"/>
      <c r="EK502" s="54"/>
      <c r="EL502" s="54"/>
      <c r="EM502" s="54"/>
      <c r="EN502" s="54"/>
      <c r="EO502" s="54"/>
      <c r="EP502" s="54"/>
      <c r="EQ502" s="54"/>
      <c r="ER502" s="54"/>
      <c r="ES502" s="54"/>
      <c r="ET502" s="54"/>
      <c r="EU502" s="54"/>
      <c r="EV502" s="54"/>
      <c r="EW502" s="54"/>
      <c r="EX502" s="54"/>
      <c r="EY502" s="54"/>
      <c r="EZ502" s="54"/>
      <c r="FA502" s="54"/>
      <c r="FB502" s="54"/>
      <c r="FC502" s="54"/>
      <c r="FD502" s="54"/>
      <c r="FE502" s="54"/>
      <c r="FF502" s="54"/>
      <c r="FG502" s="54"/>
      <c r="FH502" s="54"/>
      <c r="FI502" s="54"/>
      <c r="FJ502" s="54"/>
      <c r="FK502" s="54"/>
      <c r="FL502" s="54"/>
      <c r="FM502" s="54"/>
      <c r="FN502" s="54"/>
      <c r="FO502" s="54"/>
      <c r="FP502" s="54"/>
      <c r="FQ502" s="54"/>
      <c r="FR502" s="54"/>
      <c r="FS502" s="54"/>
      <c r="FT502" s="54"/>
      <c r="FU502" s="54"/>
      <c r="FV502" s="54"/>
      <c r="FW502" s="54"/>
      <c r="FX502" s="54"/>
      <c r="FY502" s="54"/>
      <c r="FZ502" s="54"/>
      <c r="GA502" s="54"/>
      <c r="GB502" s="54"/>
      <c r="GC502" s="54"/>
      <c r="GD502" s="54"/>
      <c r="GE502" s="54"/>
      <c r="GF502" s="54"/>
      <c r="GG502" s="54"/>
      <c r="GH502" s="54"/>
    </row>
    <row r="503" spans="1:190">
      <c r="A503" s="180"/>
      <c r="B503" s="180"/>
      <c r="C503" s="55"/>
      <c r="D503" s="56"/>
      <c r="E503" s="50"/>
      <c r="F503" s="50"/>
      <c r="G503" s="50"/>
      <c r="H503" s="50"/>
      <c r="I503" s="50"/>
      <c r="J503" s="50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F503" s="54"/>
      <c r="BG503" s="54"/>
      <c r="BH503" s="54"/>
      <c r="BI503" s="54"/>
      <c r="BJ503" s="54"/>
      <c r="BK503" s="54"/>
      <c r="BL503" s="54"/>
      <c r="BM503" s="54"/>
      <c r="BN503" s="54"/>
      <c r="BO503" s="54"/>
      <c r="BP503" s="54"/>
      <c r="BQ503" s="54"/>
      <c r="BR503" s="54"/>
      <c r="BS503" s="54"/>
      <c r="BT503" s="54"/>
      <c r="BU503" s="54"/>
      <c r="BV503" s="54"/>
      <c r="BW503" s="54"/>
      <c r="BX503" s="54"/>
      <c r="BY503" s="54"/>
      <c r="BZ503" s="54"/>
      <c r="CA503" s="54"/>
      <c r="CB503" s="54"/>
      <c r="CC503" s="54"/>
      <c r="CD503" s="54"/>
      <c r="CE503" s="54"/>
      <c r="CF503" s="54"/>
      <c r="CG503" s="54"/>
      <c r="CH503" s="54"/>
      <c r="CI503" s="54"/>
      <c r="CJ503" s="54"/>
      <c r="CK503" s="54"/>
      <c r="CL503" s="54"/>
      <c r="CM503" s="54"/>
      <c r="CN503" s="54"/>
      <c r="CO503" s="54"/>
      <c r="CP503" s="54"/>
      <c r="CQ503" s="54"/>
      <c r="CR503" s="54"/>
      <c r="CS503" s="54"/>
      <c r="CT503" s="54"/>
      <c r="CU503" s="54"/>
      <c r="CV503" s="54"/>
      <c r="CW503" s="54"/>
      <c r="CX503" s="54"/>
      <c r="CY503" s="54"/>
      <c r="CZ503" s="54"/>
      <c r="DA503" s="54"/>
      <c r="DB503" s="54"/>
      <c r="DC503" s="54"/>
      <c r="DD503" s="54"/>
      <c r="DE503" s="54"/>
      <c r="DF503" s="54"/>
      <c r="DG503" s="54"/>
      <c r="DH503" s="54"/>
      <c r="DI503" s="54"/>
      <c r="DJ503" s="54"/>
      <c r="DK503" s="54"/>
      <c r="DL503" s="54"/>
      <c r="DM503" s="54"/>
      <c r="DN503" s="54"/>
      <c r="DO503" s="54"/>
      <c r="DP503" s="54"/>
      <c r="DQ503" s="54"/>
      <c r="DR503" s="54"/>
      <c r="DS503" s="54"/>
      <c r="DT503" s="54"/>
      <c r="DU503" s="54"/>
      <c r="DV503" s="54"/>
      <c r="DW503" s="54"/>
      <c r="DX503" s="54"/>
      <c r="DY503" s="54"/>
      <c r="DZ503" s="54"/>
      <c r="EA503" s="54"/>
      <c r="EB503" s="54"/>
      <c r="EC503" s="54"/>
      <c r="ED503" s="54"/>
      <c r="EE503" s="54"/>
      <c r="EF503" s="54"/>
      <c r="EG503" s="54"/>
      <c r="EH503" s="54"/>
      <c r="EI503" s="54"/>
      <c r="EJ503" s="54"/>
      <c r="EK503" s="54"/>
      <c r="EL503" s="54"/>
      <c r="EM503" s="54"/>
      <c r="EN503" s="54"/>
      <c r="EO503" s="54"/>
      <c r="EP503" s="54"/>
      <c r="EQ503" s="54"/>
      <c r="ER503" s="54"/>
      <c r="ES503" s="54"/>
      <c r="ET503" s="54"/>
      <c r="EU503" s="54"/>
      <c r="EV503" s="54"/>
      <c r="EW503" s="54"/>
      <c r="EX503" s="54"/>
      <c r="EY503" s="54"/>
      <c r="EZ503" s="54"/>
      <c r="FA503" s="54"/>
      <c r="FB503" s="54"/>
      <c r="FC503" s="54"/>
      <c r="FD503" s="54"/>
      <c r="FE503" s="54"/>
      <c r="FF503" s="54"/>
      <c r="FG503" s="54"/>
      <c r="FH503" s="54"/>
      <c r="FI503" s="54"/>
      <c r="FJ503" s="54"/>
      <c r="FK503" s="54"/>
      <c r="FL503" s="54"/>
      <c r="FM503" s="54"/>
      <c r="FN503" s="54"/>
      <c r="FO503" s="54"/>
      <c r="FP503" s="54"/>
      <c r="FQ503" s="54"/>
      <c r="FR503" s="54"/>
      <c r="FS503" s="54"/>
      <c r="FT503" s="54"/>
      <c r="FU503" s="54"/>
      <c r="FV503" s="54"/>
      <c r="FW503" s="54"/>
      <c r="FX503" s="54"/>
      <c r="FY503" s="54"/>
      <c r="FZ503" s="54"/>
      <c r="GA503" s="54"/>
      <c r="GB503" s="54"/>
      <c r="GC503" s="54"/>
      <c r="GD503" s="54"/>
      <c r="GE503" s="54"/>
      <c r="GF503" s="54"/>
      <c r="GG503" s="54"/>
      <c r="GH503" s="54"/>
    </row>
    <row r="504" spans="1:190">
      <c r="A504" s="180"/>
      <c r="B504" s="180"/>
      <c r="C504" s="55"/>
      <c r="D504" s="56"/>
      <c r="E504" s="50"/>
      <c r="F504" s="50"/>
      <c r="G504" s="50"/>
      <c r="H504" s="50"/>
      <c r="I504" s="50"/>
      <c r="J504" s="50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F504" s="54"/>
      <c r="BG504" s="54"/>
      <c r="BH504" s="54"/>
      <c r="BI504" s="54"/>
      <c r="BJ504" s="54"/>
      <c r="BK504" s="54"/>
      <c r="BL504" s="54"/>
      <c r="BM504" s="54"/>
      <c r="BN504" s="54"/>
      <c r="BO504" s="54"/>
      <c r="BP504" s="54"/>
      <c r="BQ504" s="54"/>
      <c r="BR504" s="54"/>
      <c r="BS504" s="54"/>
      <c r="BT504" s="54"/>
      <c r="BU504" s="54"/>
      <c r="BV504" s="54"/>
      <c r="BW504" s="54"/>
      <c r="BX504" s="54"/>
      <c r="BY504" s="54"/>
      <c r="BZ504" s="54"/>
      <c r="CA504" s="54"/>
      <c r="CB504" s="54"/>
      <c r="CC504" s="54"/>
      <c r="CD504" s="54"/>
      <c r="CE504" s="54"/>
      <c r="CF504" s="54"/>
      <c r="CG504" s="54"/>
      <c r="CH504" s="54"/>
      <c r="CI504" s="54"/>
      <c r="CJ504" s="54"/>
      <c r="CK504" s="54"/>
      <c r="CL504" s="54"/>
      <c r="CM504" s="54"/>
      <c r="CN504" s="54"/>
      <c r="CO504" s="54"/>
      <c r="CP504" s="54"/>
      <c r="CQ504" s="54"/>
      <c r="CR504" s="54"/>
      <c r="CS504" s="54"/>
      <c r="CT504" s="54"/>
      <c r="CU504" s="54"/>
      <c r="CV504" s="54"/>
      <c r="CW504" s="54"/>
      <c r="CX504" s="54"/>
      <c r="CY504" s="54"/>
      <c r="CZ504" s="54"/>
      <c r="DA504" s="54"/>
      <c r="DB504" s="54"/>
      <c r="DC504" s="54"/>
      <c r="DD504" s="54"/>
      <c r="DE504" s="54"/>
      <c r="DF504" s="54"/>
      <c r="DG504" s="54"/>
      <c r="DH504" s="54"/>
      <c r="DI504" s="54"/>
      <c r="DJ504" s="54"/>
      <c r="DK504" s="54"/>
      <c r="DL504" s="54"/>
      <c r="DM504" s="54"/>
      <c r="DN504" s="54"/>
      <c r="DO504" s="54"/>
      <c r="DP504" s="54"/>
      <c r="DQ504" s="54"/>
      <c r="DR504" s="54"/>
      <c r="DS504" s="54"/>
      <c r="DT504" s="54"/>
      <c r="DU504" s="54"/>
      <c r="DV504" s="54"/>
      <c r="DW504" s="54"/>
      <c r="DX504" s="54"/>
      <c r="DY504" s="54"/>
      <c r="DZ504" s="54"/>
      <c r="EA504" s="54"/>
      <c r="EB504" s="54"/>
      <c r="EC504" s="54"/>
      <c r="ED504" s="54"/>
      <c r="EE504" s="54"/>
      <c r="EF504" s="54"/>
      <c r="EG504" s="54"/>
      <c r="EH504" s="54"/>
      <c r="EI504" s="54"/>
      <c r="EJ504" s="54"/>
      <c r="EK504" s="54"/>
      <c r="EL504" s="54"/>
      <c r="EM504" s="54"/>
      <c r="EN504" s="54"/>
      <c r="EO504" s="54"/>
      <c r="EP504" s="54"/>
      <c r="EQ504" s="54"/>
      <c r="ER504" s="54"/>
      <c r="ES504" s="54"/>
      <c r="ET504" s="54"/>
      <c r="EU504" s="54"/>
      <c r="EV504" s="54"/>
      <c r="EW504" s="54"/>
      <c r="EX504" s="54"/>
      <c r="EY504" s="54"/>
      <c r="EZ504" s="54"/>
      <c r="FA504" s="54"/>
      <c r="FB504" s="54"/>
      <c r="FC504" s="54"/>
      <c r="FD504" s="54"/>
      <c r="FE504" s="54"/>
      <c r="FF504" s="54"/>
      <c r="FG504" s="54"/>
      <c r="FH504" s="54"/>
      <c r="FI504" s="54"/>
      <c r="FJ504" s="54"/>
      <c r="FK504" s="54"/>
      <c r="FL504" s="54"/>
      <c r="FM504" s="54"/>
      <c r="FN504" s="54"/>
      <c r="FO504" s="54"/>
      <c r="FP504" s="54"/>
      <c r="FQ504" s="54"/>
      <c r="FR504" s="54"/>
      <c r="FS504" s="54"/>
      <c r="FT504" s="54"/>
      <c r="FU504" s="54"/>
      <c r="FV504" s="54"/>
      <c r="FW504" s="54"/>
      <c r="FX504" s="54"/>
      <c r="FY504" s="54"/>
      <c r="FZ504" s="54"/>
      <c r="GA504" s="54"/>
      <c r="GB504" s="54"/>
      <c r="GC504" s="54"/>
      <c r="GD504" s="54"/>
      <c r="GE504" s="54"/>
      <c r="GF504" s="54"/>
      <c r="GG504" s="54"/>
      <c r="GH504" s="54"/>
    </row>
    <row r="505" spans="1:190">
      <c r="A505" s="180"/>
      <c r="B505" s="180"/>
      <c r="C505" s="55"/>
      <c r="D505" s="56"/>
      <c r="E505" s="50"/>
      <c r="F505" s="50"/>
      <c r="G505" s="50"/>
      <c r="H505" s="50"/>
      <c r="I505" s="50"/>
      <c r="J505" s="50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/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F505" s="54"/>
      <c r="BG505" s="54"/>
      <c r="BH505" s="54"/>
      <c r="BI505" s="54"/>
      <c r="BJ505" s="54"/>
      <c r="BK505" s="54"/>
      <c r="BL505" s="54"/>
      <c r="BM505" s="54"/>
      <c r="BN505" s="54"/>
      <c r="BO505" s="54"/>
      <c r="BP505" s="54"/>
      <c r="BQ505" s="54"/>
      <c r="BR505" s="54"/>
      <c r="BS505" s="54"/>
      <c r="BT505" s="54"/>
      <c r="BU505" s="54"/>
      <c r="BV505" s="54"/>
      <c r="BW505" s="54"/>
      <c r="BX505" s="54"/>
      <c r="BY505" s="54"/>
      <c r="BZ505" s="54"/>
      <c r="CA505" s="54"/>
      <c r="CB505" s="54"/>
      <c r="CC505" s="54"/>
      <c r="CD505" s="54"/>
      <c r="CE505" s="54"/>
      <c r="CF505" s="54"/>
      <c r="CG505" s="54"/>
      <c r="CH505" s="54"/>
      <c r="CI505" s="54"/>
      <c r="CJ505" s="54"/>
      <c r="CK505" s="54"/>
      <c r="CL505" s="54"/>
      <c r="CM505" s="54"/>
      <c r="CN505" s="54"/>
      <c r="CO505" s="54"/>
      <c r="CP505" s="54"/>
      <c r="CQ505" s="54"/>
      <c r="CR505" s="54"/>
      <c r="CS505" s="54"/>
      <c r="CT505" s="54"/>
      <c r="CU505" s="54"/>
      <c r="CV505" s="54"/>
      <c r="CW505" s="54"/>
      <c r="CX505" s="54"/>
      <c r="CY505" s="54"/>
      <c r="CZ505" s="54"/>
      <c r="DA505" s="54"/>
      <c r="DB505" s="54"/>
      <c r="DC505" s="54"/>
      <c r="DD505" s="54"/>
      <c r="DE505" s="54"/>
      <c r="DF505" s="54"/>
      <c r="DG505" s="54"/>
      <c r="DH505" s="54"/>
      <c r="DI505" s="54"/>
      <c r="DJ505" s="54"/>
      <c r="DK505" s="54"/>
      <c r="DL505" s="54"/>
      <c r="DM505" s="54"/>
      <c r="DN505" s="54"/>
      <c r="DO505" s="54"/>
      <c r="DP505" s="54"/>
      <c r="DQ505" s="54"/>
      <c r="DR505" s="54"/>
      <c r="DS505" s="54"/>
      <c r="DT505" s="54"/>
      <c r="DU505" s="54"/>
      <c r="DV505" s="54"/>
      <c r="DW505" s="54"/>
      <c r="DX505" s="54"/>
      <c r="DY505" s="54"/>
      <c r="DZ505" s="54"/>
      <c r="EA505" s="54"/>
      <c r="EB505" s="54"/>
      <c r="EC505" s="54"/>
      <c r="ED505" s="54"/>
      <c r="EE505" s="54"/>
      <c r="EF505" s="54"/>
      <c r="EG505" s="54"/>
      <c r="EH505" s="54"/>
      <c r="EI505" s="54"/>
      <c r="EJ505" s="54"/>
      <c r="EK505" s="54"/>
      <c r="EL505" s="54"/>
      <c r="EM505" s="54"/>
      <c r="EN505" s="54"/>
      <c r="EO505" s="54"/>
      <c r="EP505" s="54"/>
      <c r="EQ505" s="54"/>
      <c r="ER505" s="54"/>
      <c r="ES505" s="54"/>
      <c r="ET505" s="54"/>
      <c r="EU505" s="54"/>
      <c r="EV505" s="54"/>
      <c r="EW505" s="54"/>
      <c r="EX505" s="54"/>
      <c r="EY505" s="54"/>
      <c r="EZ505" s="54"/>
      <c r="FA505" s="54"/>
      <c r="FB505" s="54"/>
      <c r="FC505" s="54"/>
      <c r="FD505" s="54"/>
      <c r="FE505" s="54"/>
      <c r="FF505" s="54"/>
      <c r="FG505" s="54"/>
      <c r="FH505" s="54"/>
      <c r="FI505" s="54"/>
      <c r="FJ505" s="54"/>
      <c r="FK505" s="54"/>
      <c r="FL505" s="54"/>
      <c r="FM505" s="54"/>
      <c r="FN505" s="54"/>
      <c r="FO505" s="54"/>
      <c r="FP505" s="54"/>
      <c r="FQ505" s="54"/>
      <c r="FR505" s="54"/>
      <c r="FS505" s="54"/>
      <c r="FT505" s="54"/>
      <c r="FU505" s="54"/>
      <c r="FV505" s="54"/>
      <c r="FW505" s="54"/>
      <c r="FX505" s="54"/>
      <c r="FY505" s="54"/>
      <c r="FZ505" s="54"/>
      <c r="GA505" s="54"/>
      <c r="GB505" s="54"/>
      <c r="GC505" s="54"/>
      <c r="GD505" s="54"/>
      <c r="GE505" s="54"/>
      <c r="GF505" s="54"/>
      <c r="GG505" s="54"/>
      <c r="GH505" s="54"/>
    </row>
    <row r="506" spans="1:190">
      <c r="A506" s="180"/>
      <c r="B506" s="180"/>
      <c r="C506" s="55"/>
      <c r="D506" s="56"/>
      <c r="E506" s="50"/>
      <c r="F506" s="50"/>
      <c r="G506" s="50"/>
      <c r="H506" s="50"/>
      <c r="I506" s="50"/>
      <c r="J506" s="50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/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F506" s="54"/>
      <c r="BG506" s="54"/>
      <c r="BH506" s="54"/>
      <c r="BI506" s="54"/>
      <c r="BJ506" s="54"/>
      <c r="BK506" s="54"/>
      <c r="BL506" s="54"/>
      <c r="BM506" s="54"/>
      <c r="BN506" s="54"/>
      <c r="BO506" s="54"/>
      <c r="BP506" s="54"/>
      <c r="BQ506" s="54"/>
      <c r="BR506" s="54"/>
      <c r="BS506" s="54"/>
      <c r="BT506" s="54"/>
      <c r="BU506" s="54"/>
      <c r="BV506" s="54"/>
      <c r="BW506" s="54"/>
      <c r="BX506" s="54"/>
      <c r="BY506" s="54"/>
      <c r="BZ506" s="54"/>
      <c r="CA506" s="54"/>
      <c r="CB506" s="54"/>
      <c r="CC506" s="54"/>
      <c r="CD506" s="54"/>
      <c r="CE506" s="54"/>
      <c r="CF506" s="54"/>
      <c r="CG506" s="54"/>
      <c r="CH506" s="54"/>
      <c r="CI506" s="54"/>
      <c r="CJ506" s="54"/>
      <c r="CK506" s="54"/>
      <c r="CL506" s="54"/>
      <c r="CM506" s="54"/>
      <c r="CN506" s="54"/>
      <c r="CO506" s="54"/>
      <c r="CP506" s="54"/>
      <c r="CQ506" s="54"/>
      <c r="CR506" s="54"/>
      <c r="CS506" s="54"/>
      <c r="CT506" s="54"/>
      <c r="CU506" s="54"/>
      <c r="CV506" s="54"/>
      <c r="CW506" s="54"/>
      <c r="CX506" s="54"/>
      <c r="CY506" s="54"/>
      <c r="CZ506" s="54"/>
      <c r="DA506" s="54"/>
      <c r="DB506" s="54"/>
      <c r="DC506" s="54"/>
      <c r="DD506" s="54"/>
      <c r="DE506" s="54"/>
      <c r="DF506" s="54"/>
      <c r="DG506" s="54"/>
      <c r="DH506" s="54"/>
      <c r="DI506" s="54"/>
      <c r="DJ506" s="54"/>
      <c r="DK506" s="54"/>
      <c r="DL506" s="54"/>
      <c r="DM506" s="54"/>
      <c r="DN506" s="54"/>
      <c r="DO506" s="54"/>
      <c r="DP506" s="54"/>
      <c r="DQ506" s="54"/>
      <c r="DR506" s="54"/>
      <c r="DS506" s="54"/>
      <c r="DT506" s="54"/>
      <c r="DU506" s="54"/>
      <c r="DV506" s="54"/>
      <c r="DW506" s="54"/>
      <c r="DX506" s="54"/>
      <c r="DY506" s="54"/>
      <c r="DZ506" s="54"/>
      <c r="EA506" s="54"/>
      <c r="EB506" s="54"/>
      <c r="EC506" s="54"/>
      <c r="ED506" s="54"/>
      <c r="EE506" s="54"/>
      <c r="EF506" s="54"/>
      <c r="EG506" s="54"/>
      <c r="EH506" s="54"/>
      <c r="EI506" s="54"/>
      <c r="EJ506" s="54"/>
      <c r="EK506" s="54"/>
      <c r="EL506" s="54"/>
      <c r="EM506" s="54"/>
      <c r="EN506" s="54"/>
      <c r="EO506" s="54"/>
      <c r="EP506" s="54"/>
      <c r="EQ506" s="54"/>
      <c r="ER506" s="54"/>
      <c r="ES506" s="54"/>
      <c r="ET506" s="54"/>
      <c r="EU506" s="54"/>
      <c r="EV506" s="54"/>
      <c r="EW506" s="54"/>
      <c r="EX506" s="54"/>
      <c r="EY506" s="54"/>
      <c r="EZ506" s="54"/>
      <c r="FA506" s="54"/>
      <c r="FB506" s="54"/>
      <c r="FC506" s="54"/>
      <c r="FD506" s="54"/>
      <c r="FE506" s="54"/>
      <c r="FF506" s="54"/>
      <c r="FG506" s="54"/>
      <c r="FH506" s="54"/>
      <c r="FI506" s="54"/>
      <c r="FJ506" s="54"/>
      <c r="FK506" s="54"/>
      <c r="FL506" s="54"/>
      <c r="FM506" s="54"/>
      <c r="FN506" s="54"/>
      <c r="FO506" s="54"/>
      <c r="FP506" s="54"/>
      <c r="FQ506" s="54"/>
      <c r="FR506" s="54"/>
      <c r="FS506" s="54"/>
      <c r="FT506" s="54"/>
      <c r="FU506" s="54"/>
      <c r="FV506" s="54"/>
      <c r="FW506" s="54"/>
      <c r="FX506" s="54"/>
      <c r="FY506" s="54"/>
      <c r="FZ506" s="54"/>
      <c r="GA506" s="54"/>
      <c r="GB506" s="54"/>
      <c r="GC506" s="54"/>
      <c r="GD506" s="54"/>
      <c r="GE506" s="54"/>
      <c r="GF506" s="54"/>
      <c r="GG506" s="54"/>
      <c r="GH506" s="54"/>
    </row>
    <row r="507" spans="1:190">
      <c r="A507" s="180"/>
      <c r="B507" s="180"/>
      <c r="C507" s="55"/>
      <c r="D507" s="56"/>
      <c r="E507" s="50"/>
      <c r="F507" s="50"/>
      <c r="G507" s="50"/>
      <c r="H507" s="50"/>
      <c r="I507" s="50"/>
      <c r="J507" s="50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/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F507" s="54"/>
      <c r="BG507" s="54"/>
      <c r="BH507" s="54"/>
      <c r="BI507" s="54"/>
      <c r="BJ507" s="54"/>
      <c r="BK507" s="54"/>
      <c r="BL507" s="54"/>
      <c r="BM507" s="54"/>
      <c r="BN507" s="54"/>
      <c r="BO507" s="54"/>
      <c r="BP507" s="54"/>
      <c r="BQ507" s="54"/>
      <c r="BR507" s="54"/>
      <c r="BS507" s="54"/>
      <c r="BT507" s="54"/>
      <c r="BU507" s="54"/>
      <c r="BV507" s="54"/>
      <c r="BW507" s="54"/>
      <c r="BX507" s="54"/>
      <c r="BY507" s="54"/>
      <c r="BZ507" s="54"/>
      <c r="CA507" s="54"/>
      <c r="CB507" s="54"/>
      <c r="CC507" s="54"/>
      <c r="CD507" s="54"/>
      <c r="CE507" s="54"/>
      <c r="CF507" s="54"/>
      <c r="CG507" s="54"/>
      <c r="CH507" s="54"/>
      <c r="CI507" s="54"/>
      <c r="CJ507" s="54"/>
      <c r="CK507" s="54"/>
      <c r="CL507" s="54"/>
      <c r="CM507" s="54"/>
      <c r="CN507" s="54"/>
      <c r="CO507" s="54"/>
      <c r="CP507" s="54"/>
      <c r="CQ507" s="54"/>
      <c r="CR507" s="54"/>
      <c r="CS507" s="54"/>
      <c r="CT507" s="54"/>
      <c r="CU507" s="54"/>
      <c r="CV507" s="54"/>
      <c r="CW507" s="54"/>
      <c r="CX507" s="54"/>
      <c r="CY507" s="54"/>
      <c r="CZ507" s="54"/>
      <c r="DA507" s="54"/>
      <c r="DB507" s="54"/>
      <c r="DC507" s="54"/>
      <c r="DD507" s="54"/>
      <c r="DE507" s="54"/>
      <c r="DF507" s="54"/>
      <c r="DG507" s="54"/>
      <c r="DH507" s="54"/>
      <c r="DI507" s="54"/>
      <c r="DJ507" s="54"/>
      <c r="DK507" s="54"/>
      <c r="DL507" s="54"/>
      <c r="DM507" s="54"/>
      <c r="DN507" s="54"/>
      <c r="DO507" s="54"/>
      <c r="DP507" s="54"/>
      <c r="DQ507" s="54"/>
      <c r="DR507" s="54"/>
      <c r="DS507" s="54"/>
      <c r="DT507" s="54"/>
      <c r="DU507" s="54"/>
      <c r="DV507" s="54"/>
      <c r="DW507" s="54"/>
      <c r="DX507" s="54"/>
      <c r="DY507" s="54"/>
      <c r="DZ507" s="54"/>
      <c r="EA507" s="54"/>
      <c r="EB507" s="54"/>
      <c r="EC507" s="54"/>
      <c r="ED507" s="54"/>
      <c r="EE507" s="54"/>
      <c r="EF507" s="54"/>
      <c r="EG507" s="54"/>
      <c r="EH507" s="54"/>
      <c r="EI507" s="54"/>
      <c r="EJ507" s="54"/>
      <c r="EK507" s="54"/>
      <c r="EL507" s="54"/>
      <c r="EM507" s="54"/>
      <c r="EN507" s="54"/>
      <c r="EO507" s="54"/>
      <c r="EP507" s="54"/>
      <c r="EQ507" s="54"/>
      <c r="ER507" s="54"/>
      <c r="ES507" s="54"/>
      <c r="ET507" s="54"/>
      <c r="EU507" s="54"/>
      <c r="EV507" s="54"/>
      <c r="EW507" s="54"/>
      <c r="EX507" s="54"/>
      <c r="EY507" s="54"/>
      <c r="EZ507" s="54"/>
      <c r="FA507" s="54"/>
      <c r="FB507" s="54"/>
      <c r="FC507" s="54"/>
      <c r="FD507" s="54"/>
      <c r="FE507" s="54"/>
      <c r="FF507" s="54"/>
      <c r="FG507" s="54"/>
      <c r="FH507" s="54"/>
      <c r="FI507" s="54"/>
      <c r="FJ507" s="54"/>
      <c r="FK507" s="54"/>
      <c r="FL507" s="54"/>
      <c r="FM507" s="54"/>
      <c r="FN507" s="54"/>
      <c r="FO507" s="54"/>
      <c r="FP507" s="54"/>
      <c r="FQ507" s="54"/>
      <c r="FR507" s="54"/>
      <c r="FS507" s="54"/>
      <c r="FT507" s="54"/>
      <c r="FU507" s="54"/>
      <c r="FV507" s="54"/>
      <c r="FW507" s="54"/>
      <c r="FX507" s="54"/>
      <c r="FY507" s="54"/>
      <c r="FZ507" s="54"/>
      <c r="GA507" s="54"/>
      <c r="GB507" s="54"/>
      <c r="GC507" s="54"/>
      <c r="GD507" s="54"/>
      <c r="GE507" s="54"/>
      <c r="GF507" s="54"/>
      <c r="GG507" s="54"/>
      <c r="GH507" s="54"/>
    </row>
    <row r="508" spans="1:190">
      <c r="A508" s="180"/>
      <c r="B508" s="180"/>
      <c r="C508" s="55"/>
      <c r="D508" s="56"/>
      <c r="E508" s="50"/>
      <c r="F508" s="50"/>
      <c r="G508" s="50"/>
      <c r="H508" s="50"/>
      <c r="I508" s="50"/>
      <c r="J508" s="50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F508" s="54"/>
      <c r="BG508" s="54"/>
      <c r="BH508" s="54"/>
      <c r="BI508" s="54"/>
      <c r="BJ508" s="54"/>
      <c r="BK508" s="54"/>
      <c r="BL508" s="54"/>
      <c r="BM508" s="54"/>
      <c r="BN508" s="54"/>
      <c r="BO508" s="54"/>
      <c r="BP508" s="54"/>
      <c r="BQ508" s="54"/>
      <c r="BR508" s="54"/>
      <c r="BS508" s="54"/>
      <c r="BT508" s="54"/>
      <c r="BU508" s="54"/>
      <c r="BV508" s="54"/>
      <c r="BW508" s="54"/>
      <c r="BX508" s="54"/>
      <c r="BY508" s="54"/>
      <c r="BZ508" s="54"/>
      <c r="CA508" s="54"/>
      <c r="CB508" s="54"/>
      <c r="CC508" s="54"/>
      <c r="CD508" s="54"/>
      <c r="CE508" s="54"/>
      <c r="CF508" s="54"/>
      <c r="CG508" s="54"/>
      <c r="CH508" s="54"/>
      <c r="CI508" s="54"/>
      <c r="CJ508" s="54"/>
      <c r="CK508" s="54"/>
      <c r="CL508" s="54"/>
      <c r="CM508" s="54"/>
      <c r="CN508" s="54"/>
      <c r="CO508" s="54"/>
      <c r="CP508" s="54"/>
      <c r="CQ508" s="54"/>
      <c r="CR508" s="54"/>
      <c r="CS508" s="54"/>
      <c r="CT508" s="54"/>
      <c r="CU508" s="54"/>
      <c r="CV508" s="54"/>
      <c r="CW508" s="54"/>
      <c r="CX508" s="54"/>
      <c r="CY508" s="54"/>
      <c r="CZ508" s="54"/>
      <c r="DA508" s="54"/>
      <c r="DB508" s="54"/>
      <c r="DC508" s="54"/>
      <c r="DD508" s="54"/>
      <c r="DE508" s="54"/>
      <c r="DF508" s="54"/>
      <c r="DG508" s="54"/>
      <c r="DH508" s="54"/>
      <c r="DI508" s="54"/>
      <c r="DJ508" s="54"/>
      <c r="DK508" s="54"/>
      <c r="DL508" s="54"/>
      <c r="DM508" s="54"/>
      <c r="DN508" s="54"/>
      <c r="DO508" s="54"/>
      <c r="DP508" s="54"/>
      <c r="DQ508" s="54"/>
      <c r="DR508" s="54"/>
      <c r="DS508" s="54"/>
      <c r="DT508" s="54"/>
      <c r="DU508" s="54"/>
      <c r="DV508" s="54"/>
      <c r="DW508" s="54"/>
      <c r="DX508" s="54"/>
      <c r="DY508" s="54"/>
      <c r="DZ508" s="54"/>
      <c r="EA508" s="54"/>
      <c r="EB508" s="54"/>
      <c r="EC508" s="54"/>
      <c r="ED508" s="54"/>
      <c r="EE508" s="54"/>
      <c r="EF508" s="54"/>
      <c r="EG508" s="54"/>
      <c r="EH508" s="54"/>
      <c r="EI508" s="54"/>
      <c r="EJ508" s="54"/>
      <c r="EK508" s="54"/>
      <c r="EL508" s="54"/>
      <c r="EM508" s="54"/>
      <c r="EN508" s="54"/>
      <c r="EO508" s="54"/>
      <c r="EP508" s="54"/>
      <c r="EQ508" s="54"/>
      <c r="ER508" s="54"/>
      <c r="ES508" s="54"/>
      <c r="ET508" s="54"/>
      <c r="EU508" s="54"/>
      <c r="EV508" s="54"/>
      <c r="EW508" s="54"/>
      <c r="EX508" s="54"/>
      <c r="EY508" s="54"/>
      <c r="EZ508" s="54"/>
      <c r="FA508" s="54"/>
      <c r="FB508" s="54"/>
      <c r="FC508" s="54"/>
      <c r="FD508" s="54"/>
      <c r="FE508" s="54"/>
      <c r="FF508" s="54"/>
      <c r="FG508" s="54"/>
      <c r="FH508" s="54"/>
      <c r="FI508" s="54"/>
      <c r="FJ508" s="54"/>
      <c r="FK508" s="54"/>
      <c r="FL508" s="54"/>
      <c r="FM508" s="54"/>
      <c r="FN508" s="54"/>
      <c r="FO508" s="54"/>
      <c r="FP508" s="54"/>
      <c r="FQ508" s="54"/>
      <c r="FR508" s="54"/>
      <c r="FS508" s="54"/>
      <c r="FT508" s="54"/>
      <c r="FU508" s="54"/>
      <c r="FV508" s="54"/>
      <c r="FW508" s="54"/>
      <c r="FX508" s="54"/>
      <c r="FY508" s="54"/>
      <c r="FZ508" s="54"/>
      <c r="GA508" s="54"/>
      <c r="GB508" s="54"/>
      <c r="GC508" s="54"/>
      <c r="GD508" s="54"/>
      <c r="GE508" s="54"/>
      <c r="GF508" s="54"/>
      <c r="GG508" s="54"/>
      <c r="GH508" s="54"/>
    </row>
    <row r="509" spans="1:190">
      <c r="A509" s="180"/>
      <c r="B509" s="180"/>
      <c r="C509" s="55"/>
      <c r="D509" s="56"/>
      <c r="E509" s="50"/>
      <c r="F509" s="50"/>
      <c r="G509" s="50"/>
      <c r="H509" s="50"/>
      <c r="I509" s="50"/>
      <c r="J509" s="50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F509" s="54"/>
      <c r="BG509" s="54"/>
      <c r="BH509" s="54"/>
      <c r="BI509" s="54"/>
      <c r="BJ509" s="54"/>
      <c r="BK509" s="54"/>
      <c r="BL509" s="54"/>
      <c r="BM509" s="54"/>
      <c r="BN509" s="54"/>
      <c r="BO509" s="54"/>
      <c r="BP509" s="54"/>
      <c r="BQ509" s="54"/>
      <c r="BR509" s="54"/>
      <c r="BS509" s="54"/>
      <c r="BT509" s="54"/>
      <c r="BU509" s="54"/>
      <c r="BV509" s="54"/>
      <c r="BW509" s="54"/>
      <c r="BX509" s="54"/>
      <c r="BY509" s="54"/>
      <c r="BZ509" s="54"/>
      <c r="CA509" s="54"/>
      <c r="CB509" s="54"/>
      <c r="CC509" s="54"/>
      <c r="CD509" s="54"/>
      <c r="CE509" s="54"/>
      <c r="CF509" s="54"/>
      <c r="CG509" s="54"/>
      <c r="CH509" s="54"/>
      <c r="CI509" s="54"/>
      <c r="CJ509" s="54"/>
      <c r="CK509" s="54"/>
      <c r="CL509" s="54"/>
      <c r="CM509" s="54"/>
      <c r="CN509" s="54"/>
      <c r="CO509" s="54"/>
      <c r="CP509" s="54"/>
      <c r="CQ509" s="54"/>
      <c r="CR509" s="54"/>
      <c r="CS509" s="54"/>
      <c r="CT509" s="54"/>
      <c r="CU509" s="54"/>
      <c r="CV509" s="54"/>
      <c r="CW509" s="54"/>
      <c r="CX509" s="54"/>
      <c r="CY509" s="54"/>
      <c r="CZ509" s="54"/>
      <c r="DA509" s="54"/>
      <c r="DB509" s="54"/>
      <c r="DC509" s="54"/>
      <c r="DD509" s="54"/>
      <c r="DE509" s="54"/>
      <c r="DF509" s="54"/>
      <c r="DG509" s="54"/>
      <c r="DH509" s="54"/>
      <c r="DI509" s="54"/>
      <c r="DJ509" s="54"/>
      <c r="DK509" s="54"/>
      <c r="DL509" s="54"/>
      <c r="DM509" s="54"/>
      <c r="DN509" s="54"/>
      <c r="DO509" s="54"/>
      <c r="DP509" s="54"/>
      <c r="DQ509" s="54"/>
      <c r="DR509" s="54"/>
      <c r="DS509" s="54"/>
      <c r="DT509" s="54"/>
      <c r="DU509" s="54"/>
      <c r="DV509" s="54"/>
      <c r="DW509" s="54"/>
      <c r="DX509" s="54"/>
      <c r="DY509" s="54"/>
      <c r="DZ509" s="54"/>
      <c r="EA509" s="54"/>
      <c r="EB509" s="54"/>
      <c r="EC509" s="54"/>
      <c r="ED509" s="54"/>
      <c r="EE509" s="54"/>
      <c r="EF509" s="54"/>
      <c r="EG509" s="54"/>
      <c r="EH509" s="54"/>
      <c r="EI509" s="54"/>
      <c r="EJ509" s="54"/>
      <c r="EK509" s="54"/>
      <c r="EL509" s="54"/>
      <c r="EM509" s="54"/>
      <c r="EN509" s="54"/>
      <c r="EO509" s="54"/>
      <c r="EP509" s="54"/>
      <c r="EQ509" s="54"/>
      <c r="ER509" s="54"/>
      <c r="ES509" s="54"/>
      <c r="ET509" s="54"/>
      <c r="EU509" s="54"/>
      <c r="EV509" s="54"/>
      <c r="EW509" s="54"/>
      <c r="EX509" s="54"/>
      <c r="EY509" s="54"/>
      <c r="EZ509" s="54"/>
      <c r="FA509" s="54"/>
      <c r="FB509" s="54"/>
      <c r="FC509" s="54"/>
      <c r="FD509" s="54"/>
      <c r="FE509" s="54"/>
      <c r="FF509" s="54"/>
      <c r="FG509" s="54"/>
      <c r="FH509" s="54"/>
      <c r="FI509" s="54"/>
      <c r="FJ509" s="54"/>
      <c r="FK509" s="54"/>
      <c r="FL509" s="54"/>
      <c r="FM509" s="54"/>
      <c r="FN509" s="54"/>
      <c r="FO509" s="54"/>
      <c r="FP509" s="54"/>
      <c r="FQ509" s="54"/>
      <c r="FR509" s="54"/>
      <c r="FS509" s="54"/>
      <c r="FT509" s="54"/>
      <c r="FU509" s="54"/>
      <c r="FV509" s="54"/>
      <c r="FW509" s="54"/>
      <c r="FX509" s="54"/>
      <c r="FY509" s="54"/>
      <c r="FZ509" s="54"/>
      <c r="GA509" s="54"/>
      <c r="GB509" s="54"/>
      <c r="GC509" s="54"/>
      <c r="GD509" s="54"/>
      <c r="GE509" s="54"/>
      <c r="GF509" s="54"/>
      <c r="GG509" s="54"/>
      <c r="GH509" s="54"/>
    </row>
    <row r="510" spans="1:190">
      <c r="A510" s="180"/>
      <c r="B510" s="180"/>
      <c r="C510" s="55"/>
      <c r="D510" s="56"/>
      <c r="E510" s="50"/>
      <c r="F510" s="50"/>
      <c r="G510" s="50"/>
      <c r="H510" s="50"/>
      <c r="I510" s="50"/>
      <c r="J510" s="50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F510" s="54"/>
      <c r="BG510" s="54"/>
      <c r="BH510" s="54"/>
      <c r="BI510" s="54"/>
      <c r="BJ510" s="54"/>
      <c r="BK510" s="54"/>
      <c r="BL510" s="54"/>
      <c r="BM510" s="54"/>
      <c r="BN510" s="54"/>
      <c r="BO510" s="54"/>
      <c r="BP510" s="54"/>
      <c r="BQ510" s="54"/>
      <c r="BR510" s="54"/>
      <c r="BS510" s="54"/>
      <c r="BT510" s="54"/>
      <c r="BU510" s="54"/>
      <c r="BV510" s="54"/>
      <c r="BW510" s="54"/>
      <c r="BX510" s="54"/>
      <c r="BY510" s="54"/>
      <c r="BZ510" s="54"/>
      <c r="CA510" s="54"/>
      <c r="CB510" s="54"/>
      <c r="CC510" s="54"/>
      <c r="CD510" s="54"/>
      <c r="CE510" s="54"/>
      <c r="CF510" s="54"/>
      <c r="CG510" s="54"/>
      <c r="CH510" s="54"/>
      <c r="CI510" s="54"/>
      <c r="CJ510" s="54"/>
      <c r="CK510" s="54"/>
      <c r="CL510" s="54"/>
      <c r="CM510" s="54"/>
      <c r="CN510" s="54"/>
      <c r="CO510" s="54"/>
      <c r="CP510" s="54"/>
      <c r="CQ510" s="54"/>
      <c r="CR510" s="54"/>
      <c r="CS510" s="54"/>
      <c r="CT510" s="54"/>
      <c r="CU510" s="54"/>
      <c r="CV510" s="54"/>
      <c r="CW510" s="54"/>
      <c r="CX510" s="54"/>
      <c r="CY510" s="54"/>
      <c r="CZ510" s="54"/>
      <c r="DA510" s="54"/>
      <c r="DB510" s="54"/>
      <c r="DC510" s="54"/>
      <c r="DD510" s="54"/>
      <c r="DE510" s="54"/>
      <c r="DF510" s="54"/>
      <c r="DG510" s="54"/>
      <c r="DH510" s="54"/>
      <c r="DI510" s="54"/>
      <c r="DJ510" s="54"/>
      <c r="DK510" s="54"/>
      <c r="DL510" s="54"/>
      <c r="DM510" s="54"/>
      <c r="DN510" s="54"/>
      <c r="DO510" s="54"/>
      <c r="DP510" s="54"/>
      <c r="DQ510" s="54"/>
      <c r="DR510" s="54"/>
      <c r="DS510" s="54"/>
      <c r="DT510" s="54"/>
      <c r="DU510" s="54"/>
      <c r="DV510" s="54"/>
      <c r="DW510" s="54"/>
      <c r="DX510" s="54"/>
      <c r="DY510" s="54"/>
      <c r="DZ510" s="54"/>
      <c r="EA510" s="54"/>
      <c r="EB510" s="54"/>
      <c r="EC510" s="54"/>
      <c r="ED510" s="54"/>
      <c r="EE510" s="54"/>
      <c r="EF510" s="54"/>
      <c r="EG510" s="54"/>
      <c r="EH510" s="54"/>
      <c r="EI510" s="54"/>
      <c r="EJ510" s="54"/>
      <c r="EK510" s="54"/>
      <c r="EL510" s="54"/>
      <c r="EM510" s="54"/>
      <c r="EN510" s="54"/>
      <c r="EO510" s="54"/>
      <c r="EP510" s="54"/>
      <c r="EQ510" s="54"/>
      <c r="ER510" s="54"/>
      <c r="ES510" s="54"/>
      <c r="ET510" s="54"/>
      <c r="EU510" s="54"/>
      <c r="EV510" s="54"/>
      <c r="EW510" s="54"/>
      <c r="EX510" s="54"/>
      <c r="EY510" s="54"/>
      <c r="EZ510" s="54"/>
      <c r="FA510" s="54"/>
      <c r="FB510" s="54"/>
      <c r="FC510" s="54"/>
      <c r="FD510" s="54"/>
      <c r="FE510" s="54"/>
      <c r="FF510" s="54"/>
      <c r="FG510" s="54"/>
      <c r="FH510" s="54"/>
      <c r="FI510" s="54"/>
      <c r="FJ510" s="54"/>
      <c r="FK510" s="54"/>
      <c r="FL510" s="54"/>
      <c r="FM510" s="54"/>
      <c r="FN510" s="54"/>
      <c r="FO510" s="54"/>
      <c r="FP510" s="54"/>
      <c r="FQ510" s="54"/>
      <c r="FR510" s="54"/>
      <c r="FS510" s="54"/>
      <c r="FT510" s="54"/>
      <c r="FU510" s="54"/>
      <c r="FV510" s="54"/>
      <c r="FW510" s="54"/>
      <c r="FX510" s="54"/>
      <c r="FY510" s="54"/>
      <c r="FZ510" s="54"/>
      <c r="GA510" s="54"/>
      <c r="GB510" s="54"/>
      <c r="GC510" s="54"/>
      <c r="GD510" s="54"/>
      <c r="GE510" s="54"/>
      <c r="GF510" s="54"/>
      <c r="GG510" s="54"/>
      <c r="GH510" s="54"/>
    </row>
    <row r="511" spans="1:190">
      <c r="A511" s="180"/>
      <c r="B511" s="180"/>
      <c r="C511" s="55"/>
      <c r="D511" s="56"/>
      <c r="E511" s="50"/>
      <c r="F511" s="50"/>
      <c r="G511" s="50"/>
      <c r="H511" s="50"/>
      <c r="I511" s="50"/>
      <c r="J511" s="50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F511" s="54"/>
      <c r="BG511" s="54"/>
      <c r="BH511" s="54"/>
      <c r="BI511" s="54"/>
      <c r="BJ511" s="54"/>
      <c r="BK511" s="54"/>
      <c r="BL511" s="54"/>
      <c r="BM511" s="54"/>
      <c r="BN511" s="54"/>
      <c r="BO511" s="54"/>
      <c r="BP511" s="54"/>
      <c r="BQ511" s="54"/>
      <c r="BR511" s="54"/>
      <c r="BS511" s="54"/>
      <c r="BT511" s="54"/>
      <c r="BU511" s="54"/>
      <c r="BV511" s="54"/>
      <c r="BW511" s="54"/>
      <c r="BX511" s="54"/>
      <c r="BY511" s="54"/>
      <c r="BZ511" s="54"/>
      <c r="CA511" s="54"/>
      <c r="CB511" s="54"/>
      <c r="CC511" s="54"/>
      <c r="CD511" s="54"/>
      <c r="CE511" s="54"/>
      <c r="CF511" s="54"/>
      <c r="CG511" s="54"/>
      <c r="CH511" s="54"/>
      <c r="CI511" s="54"/>
      <c r="CJ511" s="54"/>
      <c r="CK511" s="54"/>
      <c r="CL511" s="54"/>
      <c r="CM511" s="54"/>
      <c r="CN511" s="54"/>
      <c r="CO511" s="54"/>
      <c r="CP511" s="54"/>
      <c r="CQ511" s="54"/>
      <c r="CR511" s="54"/>
      <c r="CS511" s="54"/>
      <c r="CT511" s="54"/>
      <c r="CU511" s="54"/>
      <c r="CV511" s="54"/>
      <c r="CW511" s="54"/>
      <c r="CX511" s="54"/>
      <c r="CY511" s="54"/>
      <c r="CZ511" s="54"/>
      <c r="DA511" s="54"/>
      <c r="DB511" s="54"/>
      <c r="DC511" s="54"/>
      <c r="DD511" s="54"/>
      <c r="DE511" s="54"/>
      <c r="DF511" s="54"/>
      <c r="DG511" s="54"/>
      <c r="DH511" s="54"/>
      <c r="DI511" s="54"/>
      <c r="DJ511" s="54"/>
      <c r="DK511" s="54"/>
      <c r="DL511" s="54"/>
      <c r="DM511" s="54"/>
      <c r="DN511" s="54"/>
      <c r="DO511" s="54"/>
      <c r="DP511" s="54"/>
      <c r="DQ511" s="54"/>
      <c r="DR511" s="54"/>
      <c r="DS511" s="54"/>
      <c r="DT511" s="54"/>
      <c r="DU511" s="54"/>
      <c r="DV511" s="54"/>
      <c r="DW511" s="54"/>
      <c r="DX511" s="54"/>
      <c r="DY511" s="54"/>
      <c r="DZ511" s="54"/>
      <c r="EA511" s="54"/>
      <c r="EB511" s="54"/>
      <c r="EC511" s="54"/>
      <c r="ED511" s="54"/>
      <c r="EE511" s="54"/>
      <c r="EF511" s="54"/>
      <c r="EG511" s="54"/>
      <c r="EH511" s="54"/>
      <c r="EI511" s="54"/>
      <c r="EJ511" s="54"/>
      <c r="EK511" s="54"/>
      <c r="EL511" s="54"/>
      <c r="EM511" s="54"/>
      <c r="EN511" s="54"/>
      <c r="EO511" s="54"/>
      <c r="EP511" s="54"/>
      <c r="EQ511" s="54"/>
      <c r="ER511" s="54"/>
      <c r="ES511" s="54"/>
      <c r="ET511" s="54"/>
      <c r="EU511" s="54"/>
      <c r="EV511" s="54"/>
      <c r="EW511" s="54"/>
      <c r="EX511" s="54"/>
      <c r="EY511" s="54"/>
      <c r="EZ511" s="54"/>
      <c r="FA511" s="54"/>
      <c r="FB511" s="54"/>
      <c r="FC511" s="54"/>
      <c r="FD511" s="54"/>
      <c r="FE511" s="54"/>
      <c r="FF511" s="54"/>
      <c r="FG511" s="54"/>
      <c r="FH511" s="54"/>
      <c r="FI511" s="54"/>
      <c r="FJ511" s="54"/>
      <c r="FK511" s="54"/>
      <c r="FL511" s="54"/>
      <c r="FM511" s="54"/>
      <c r="FN511" s="54"/>
      <c r="FO511" s="54"/>
      <c r="FP511" s="54"/>
      <c r="FQ511" s="54"/>
      <c r="FR511" s="54"/>
      <c r="FS511" s="54"/>
      <c r="FT511" s="54"/>
      <c r="FU511" s="54"/>
      <c r="FV511" s="54"/>
      <c r="FW511" s="54"/>
      <c r="FX511" s="54"/>
      <c r="FY511" s="54"/>
      <c r="FZ511" s="54"/>
      <c r="GA511" s="54"/>
      <c r="GB511" s="54"/>
      <c r="GC511" s="54"/>
      <c r="GD511" s="54"/>
      <c r="GE511" s="54"/>
      <c r="GF511" s="54"/>
      <c r="GG511" s="54"/>
      <c r="GH511" s="54"/>
    </row>
    <row r="512" spans="1:190">
      <c r="A512" s="180"/>
      <c r="B512" s="180"/>
      <c r="C512" s="55"/>
      <c r="D512" s="56"/>
      <c r="E512" s="50"/>
      <c r="F512" s="50"/>
      <c r="G512" s="50"/>
      <c r="H512" s="50"/>
      <c r="I512" s="50"/>
      <c r="J512" s="50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F512" s="54"/>
      <c r="BG512" s="54"/>
      <c r="BH512" s="54"/>
      <c r="BI512" s="54"/>
      <c r="BJ512" s="54"/>
      <c r="BK512" s="54"/>
      <c r="BL512" s="54"/>
      <c r="BM512" s="54"/>
      <c r="BN512" s="54"/>
      <c r="BO512" s="54"/>
      <c r="BP512" s="54"/>
      <c r="BQ512" s="54"/>
      <c r="BR512" s="54"/>
      <c r="BS512" s="54"/>
      <c r="BT512" s="54"/>
      <c r="BU512" s="54"/>
      <c r="BV512" s="54"/>
      <c r="BW512" s="54"/>
      <c r="BX512" s="54"/>
      <c r="BY512" s="54"/>
      <c r="BZ512" s="54"/>
      <c r="CA512" s="54"/>
      <c r="CB512" s="54"/>
      <c r="CC512" s="54"/>
      <c r="CD512" s="54"/>
      <c r="CE512" s="54"/>
      <c r="CF512" s="54"/>
      <c r="CG512" s="54"/>
      <c r="CH512" s="54"/>
      <c r="CI512" s="54"/>
      <c r="CJ512" s="54"/>
      <c r="CK512" s="54"/>
      <c r="CL512" s="54"/>
      <c r="CM512" s="54"/>
      <c r="CN512" s="54"/>
      <c r="CO512" s="54"/>
      <c r="CP512" s="54"/>
      <c r="CQ512" s="54"/>
      <c r="CR512" s="54"/>
      <c r="CS512" s="54"/>
      <c r="CT512" s="54"/>
      <c r="CU512" s="54"/>
      <c r="CV512" s="54"/>
      <c r="CW512" s="54"/>
      <c r="CX512" s="54"/>
      <c r="CY512" s="54"/>
      <c r="CZ512" s="54"/>
      <c r="DA512" s="54"/>
      <c r="DB512" s="54"/>
      <c r="DC512" s="54"/>
      <c r="DD512" s="54"/>
      <c r="DE512" s="54"/>
      <c r="DF512" s="54"/>
      <c r="DG512" s="54"/>
      <c r="DH512" s="54"/>
      <c r="DI512" s="54"/>
      <c r="DJ512" s="54"/>
      <c r="DK512" s="54"/>
      <c r="DL512" s="54"/>
      <c r="DM512" s="54"/>
      <c r="DN512" s="54"/>
      <c r="DO512" s="54"/>
      <c r="DP512" s="54"/>
      <c r="DQ512" s="54"/>
      <c r="DR512" s="54"/>
      <c r="DS512" s="54"/>
      <c r="DT512" s="54"/>
      <c r="DU512" s="54"/>
      <c r="DV512" s="54"/>
      <c r="DW512" s="54"/>
      <c r="DX512" s="54"/>
      <c r="DY512" s="54"/>
      <c r="DZ512" s="54"/>
      <c r="EA512" s="54"/>
      <c r="EB512" s="54"/>
      <c r="EC512" s="54"/>
      <c r="ED512" s="54"/>
      <c r="EE512" s="54"/>
      <c r="EF512" s="54"/>
      <c r="EG512" s="54"/>
      <c r="EH512" s="54"/>
      <c r="EI512" s="54"/>
      <c r="EJ512" s="54"/>
      <c r="EK512" s="54"/>
      <c r="EL512" s="54"/>
      <c r="EM512" s="54"/>
      <c r="EN512" s="54"/>
      <c r="EO512" s="54"/>
      <c r="EP512" s="54"/>
      <c r="EQ512" s="54"/>
      <c r="ER512" s="54"/>
      <c r="ES512" s="54"/>
      <c r="ET512" s="54"/>
      <c r="EU512" s="54"/>
      <c r="EV512" s="54"/>
      <c r="EW512" s="54"/>
      <c r="EX512" s="54"/>
      <c r="EY512" s="54"/>
      <c r="EZ512" s="54"/>
      <c r="FA512" s="54"/>
      <c r="FB512" s="54"/>
      <c r="FC512" s="54"/>
      <c r="FD512" s="54"/>
      <c r="FE512" s="54"/>
      <c r="FF512" s="54"/>
      <c r="FG512" s="54"/>
      <c r="FH512" s="54"/>
      <c r="FI512" s="54"/>
      <c r="FJ512" s="54"/>
      <c r="FK512" s="54"/>
      <c r="FL512" s="54"/>
      <c r="FM512" s="54"/>
      <c r="FN512" s="54"/>
      <c r="FO512" s="54"/>
      <c r="FP512" s="54"/>
      <c r="FQ512" s="54"/>
      <c r="FR512" s="54"/>
      <c r="FS512" s="54"/>
      <c r="FT512" s="54"/>
      <c r="FU512" s="54"/>
      <c r="FV512" s="54"/>
      <c r="FW512" s="54"/>
      <c r="FX512" s="54"/>
      <c r="FY512" s="54"/>
      <c r="FZ512" s="54"/>
      <c r="GA512" s="54"/>
      <c r="GB512" s="54"/>
      <c r="GC512" s="54"/>
      <c r="GD512" s="54"/>
      <c r="GE512" s="54"/>
      <c r="GF512" s="54"/>
      <c r="GG512" s="54"/>
      <c r="GH512" s="54"/>
    </row>
    <row r="513" spans="1:190">
      <c r="A513" s="180"/>
      <c r="B513" s="180"/>
      <c r="C513" s="55"/>
      <c r="D513" s="56"/>
      <c r="E513" s="50"/>
      <c r="F513" s="50"/>
      <c r="G513" s="50"/>
      <c r="H513" s="50"/>
      <c r="I513" s="50"/>
      <c r="J513" s="50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F513" s="54"/>
      <c r="BG513" s="54"/>
      <c r="BH513" s="54"/>
      <c r="BI513" s="54"/>
      <c r="BJ513" s="54"/>
      <c r="BK513" s="54"/>
      <c r="BL513" s="54"/>
      <c r="BM513" s="54"/>
      <c r="BN513" s="54"/>
      <c r="BO513" s="54"/>
      <c r="BP513" s="54"/>
      <c r="BQ513" s="54"/>
      <c r="BR513" s="54"/>
      <c r="BS513" s="54"/>
      <c r="BT513" s="54"/>
      <c r="BU513" s="54"/>
      <c r="BV513" s="54"/>
      <c r="BW513" s="54"/>
      <c r="BX513" s="54"/>
      <c r="BY513" s="54"/>
      <c r="BZ513" s="54"/>
      <c r="CA513" s="54"/>
      <c r="CB513" s="54"/>
      <c r="CC513" s="54"/>
      <c r="CD513" s="54"/>
      <c r="CE513" s="54"/>
      <c r="CF513" s="54"/>
      <c r="CG513" s="54"/>
      <c r="CH513" s="54"/>
      <c r="CI513" s="54"/>
      <c r="CJ513" s="54"/>
      <c r="CK513" s="54"/>
      <c r="CL513" s="54"/>
      <c r="CM513" s="54"/>
      <c r="CN513" s="54"/>
      <c r="CO513" s="54"/>
      <c r="CP513" s="54"/>
      <c r="CQ513" s="54"/>
      <c r="CR513" s="54"/>
      <c r="CS513" s="54"/>
      <c r="CT513" s="54"/>
      <c r="CU513" s="54"/>
      <c r="CV513" s="54"/>
      <c r="CW513" s="54"/>
      <c r="CX513" s="54"/>
      <c r="CY513" s="54"/>
      <c r="CZ513" s="54"/>
      <c r="DA513" s="54"/>
      <c r="DB513" s="54"/>
      <c r="DC513" s="54"/>
      <c r="DD513" s="54"/>
      <c r="DE513" s="54"/>
      <c r="DF513" s="54"/>
      <c r="DG513" s="54"/>
      <c r="DH513" s="54"/>
      <c r="DI513" s="54"/>
      <c r="DJ513" s="54"/>
      <c r="DK513" s="54"/>
      <c r="DL513" s="54"/>
      <c r="DM513" s="54"/>
      <c r="DN513" s="54"/>
      <c r="DO513" s="54"/>
      <c r="DP513" s="54"/>
      <c r="DQ513" s="54"/>
      <c r="DR513" s="54"/>
      <c r="DS513" s="54"/>
      <c r="DT513" s="54"/>
      <c r="DU513" s="54"/>
      <c r="DV513" s="54"/>
      <c r="DW513" s="54"/>
      <c r="DX513" s="54"/>
      <c r="DY513" s="54"/>
      <c r="DZ513" s="54"/>
      <c r="EA513" s="54"/>
      <c r="EB513" s="54"/>
      <c r="EC513" s="54"/>
      <c r="ED513" s="54"/>
      <c r="EE513" s="54"/>
      <c r="EF513" s="54"/>
      <c r="EG513" s="54"/>
      <c r="EH513" s="54"/>
      <c r="EI513" s="54"/>
      <c r="EJ513" s="54"/>
      <c r="EK513" s="54"/>
      <c r="EL513" s="54"/>
      <c r="EM513" s="54"/>
      <c r="EN513" s="54"/>
      <c r="EO513" s="54"/>
      <c r="EP513" s="54"/>
      <c r="EQ513" s="54"/>
      <c r="ER513" s="54"/>
      <c r="ES513" s="54"/>
      <c r="ET513" s="54"/>
      <c r="EU513" s="54"/>
      <c r="EV513" s="54"/>
      <c r="EW513" s="54"/>
      <c r="EX513" s="54"/>
      <c r="EY513" s="54"/>
      <c r="EZ513" s="54"/>
      <c r="FA513" s="54"/>
      <c r="FB513" s="54"/>
      <c r="FC513" s="54"/>
      <c r="FD513" s="54"/>
      <c r="FE513" s="54"/>
      <c r="FF513" s="54"/>
      <c r="FG513" s="54"/>
      <c r="FH513" s="54"/>
      <c r="FI513" s="54"/>
      <c r="FJ513" s="54"/>
      <c r="FK513" s="54"/>
      <c r="FL513" s="54"/>
      <c r="FM513" s="54"/>
      <c r="FN513" s="54"/>
      <c r="FO513" s="54"/>
      <c r="FP513" s="54"/>
      <c r="FQ513" s="54"/>
      <c r="FR513" s="54"/>
      <c r="FS513" s="54"/>
      <c r="FT513" s="54"/>
      <c r="FU513" s="54"/>
      <c r="FV513" s="54"/>
      <c r="FW513" s="54"/>
      <c r="FX513" s="54"/>
      <c r="FY513" s="54"/>
      <c r="FZ513" s="54"/>
      <c r="GA513" s="54"/>
      <c r="GB513" s="54"/>
      <c r="GC513" s="54"/>
      <c r="GD513" s="54"/>
      <c r="GE513" s="54"/>
      <c r="GF513" s="54"/>
      <c r="GG513" s="54"/>
      <c r="GH513" s="54"/>
    </row>
    <row r="514" spans="1:190">
      <c r="A514" s="180"/>
      <c r="B514" s="180"/>
      <c r="C514" s="55"/>
      <c r="D514" s="56"/>
      <c r="E514" s="50"/>
      <c r="F514" s="50"/>
      <c r="G514" s="50"/>
      <c r="H514" s="50"/>
      <c r="I514" s="50"/>
      <c r="J514" s="50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F514" s="54"/>
      <c r="BG514" s="54"/>
      <c r="BH514" s="54"/>
      <c r="BI514" s="54"/>
      <c r="BJ514" s="54"/>
      <c r="BK514" s="54"/>
      <c r="BL514" s="54"/>
      <c r="BM514" s="54"/>
      <c r="BN514" s="54"/>
      <c r="BO514" s="54"/>
      <c r="BP514" s="54"/>
      <c r="BQ514" s="54"/>
      <c r="BR514" s="54"/>
      <c r="BS514" s="54"/>
      <c r="BT514" s="54"/>
      <c r="BU514" s="54"/>
      <c r="BV514" s="54"/>
      <c r="BW514" s="54"/>
      <c r="BX514" s="54"/>
      <c r="BY514" s="54"/>
      <c r="BZ514" s="54"/>
      <c r="CA514" s="54"/>
      <c r="CB514" s="54"/>
      <c r="CC514" s="54"/>
      <c r="CD514" s="54"/>
      <c r="CE514" s="54"/>
      <c r="CF514" s="54"/>
      <c r="CG514" s="54"/>
      <c r="CH514" s="54"/>
      <c r="CI514" s="54"/>
      <c r="CJ514" s="54"/>
      <c r="CK514" s="54"/>
      <c r="CL514" s="54"/>
      <c r="CM514" s="54"/>
      <c r="CN514" s="54"/>
      <c r="CO514" s="54"/>
      <c r="CP514" s="54"/>
      <c r="CQ514" s="54"/>
      <c r="CR514" s="54"/>
      <c r="CS514" s="54"/>
      <c r="CT514" s="54"/>
      <c r="CU514" s="54"/>
      <c r="CV514" s="54"/>
      <c r="CW514" s="54"/>
      <c r="CX514" s="54"/>
      <c r="CY514" s="54"/>
      <c r="CZ514" s="54"/>
      <c r="DA514" s="54"/>
      <c r="DB514" s="54"/>
      <c r="DC514" s="54"/>
      <c r="DD514" s="54"/>
      <c r="DE514" s="54"/>
      <c r="DF514" s="54"/>
      <c r="DG514" s="54"/>
      <c r="DH514" s="54"/>
      <c r="DI514" s="54"/>
      <c r="DJ514" s="54"/>
      <c r="DK514" s="54"/>
      <c r="DL514" s="54"/>
      <c r="DM514" s="54"/>
      <c r="DN514" s="54"/>
      <c r="DO514" s="54"/>
      <c r="DP514" s="54"/>
      <c r="DQ514" s="54"/>
      <c r="DR514" s="54"/>
      <c r="DS514" s="54"/>
      <c r="DT514" s="54"/>
      <c r="DU514" s="54"/>
      <c r="DV514" s="54"/>
      <c r="DW514" s="54"/>
      <c r="DX514" s="54"/>
      <c r="DY514" s="54"/>
      <c r="DZ514" s="54"/>
      <c r="EA514" s="54"/>
      <c r="EB514" s="54"/>
      <c r="EC514" s="54"/>
      <c r="ED514" s="54"/>
      <c r="EE514" s="54"/>
      <c r="EF514" s="54"/>
      <c r="EG514" s="54"/>
      <c r="EH514" s="54"/>
      <c r="EI514" s="54"/>
      <c r="EJ514" s="54"/>
      <c r="EK514" s="54"/>
      <c r="EL514" s="54"/>
      <c r="EM514" s="54"/>
      <c r="EN514" s="54"/>
      <c r="EO514" s="54"/>
      <c r="EP514" s="54"/>
      <c r="EQ514" s="54"/>
      <c r="ER514" s="54"/>
      <c r="ES514" s="54"/>
      <c r="ET514" s="54"/>
      <c r="EU514" s="54"/>
      <c r="EV514" s="54"/>
      <c r="EW514" s="54"/>
      <c r="EX514" s="54"/>
      <c r="EY514" s="54"/>
      <c r="EZ514" s="54"/>
      <c r="FA514" s="54"/>
      <c r="FB514" s="54"/>
      <c r="FC514" s="54"/>
      <c r="FD514" s="54"/>
      <c r="FE514" s="54"/>
      <c r="FF514" s="54"/>
      <c r="FG514" s="54"/>
      <c r="FH514" s="54"/>
      <c r="FI514" s="54"/>
      <c r="FJ514" s="54"/>
      <c r="FK514" s="54"/>
      <c r="FL514" s="54"/>
      <c r="FM514" s="54"/>
      <c r="FN514" s="54"/>
      <c r="FO514" s="54"/>
      <c r="FP514" s="54"/>
      <c r="FQ514" s="54"/>
      <c r="FR514" s="54"/>
      <c r="FS514" s="54"/>
      <c r="FT514" s="54"/>
      <c r="FU514" s="54"/>
      <c r="FV514" s="54"/>
      <c r="FW514" s="54"/>
      <c r="FX514" s="54"/>
      <c r="FY514" s="54"/>
      <c r="FZ514" s="54"/>
      <c r="GA514" s="54"/>
      <c r="GB514" s="54"/>
      <c r="GC514" s="54"/>
      <c r="GD514" s="54"/>
      <c r="GE514" s="54"/>
      <c r="GF514" s="54"/>
      <c r="GG514" s="54"/>
      <c r="GH514" s="54"/>
    </row>
    <row r="515" spans="1:190">
      <c r="A515" s="180"/>
      <c r="B515" s="180"/>
      <c r="C515" s="55"/>
      <c r="D515" s="56"/>
      <c r="E515" s="50"/>
      <c r="F515" s="50"/>
      <c r="G515" s="50"/>
      <c r="H515" s="50"/>
      <c r="I515" s="50"/>
      <c r="J515" s="50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F515" s="54"/>
      <c r="BG515" s="54"/>
      <c r="BH515" s="54"/>
      <c r="BI515" s="54"/>
      <c r="BJ515" s="54"/>
      <c r="BK515" s="54"/>
      <c r="BL515" s="54"/>
      <c r="BM515" s="54"/>
      <c r="BN515" s="54"/>
      <c r="BO515" s="54"/>
      <c r="BP515" s="54"/>
      <c r="BQ515" s="54"/>
      <c r="BR515" s="54"/>
      <c r="BS515" s="54"/>
      <c r="BT515" s="54"/>
      <c r="BU515" s="54"/>
      <c r="BV515" s="54"/>
      <c r="BW515" s="54"/>
      <c r="BX515" s="54"/>
      <c r="BY515" s="54"/>
      <c r="BZ515" s="54"/>
      <c r="CA515" s="54"/>
      <c r="CB515" s="54"/>
      <c r="CC515" s="54"/>
      <c r="CD515" s="54"/>
      <c r="CE515" s="54"/>
      <c r="CF515" s="54"/>
      <c r="CG515" s="54"/>
      <c r="CH515" s="54"/>
      <c r="CI515" s="54"/>
      <c r="CJ515" s="54"/>
      <c r="CK515" s="54"/>
      <c r="CL515" s="54"/>
      <c r="CM515" s="54"/>
      <c r="CN515" s="54"/>
      <c r="CO515" s="54"/>
      <c r="CP515" s="54"/>
      <c r="CQ515" s="54"/>
      <c r="CR515" s="54"/>
      <c r="CS515" s="54"/>
      <c r="CT515" s="54"/>
      <c r="CU515" s="54"/>
      <c r="CV515" s="54"/>
      <c r="CW515" s="54"/>
      <c r="CX515" s="54"/>
      <c r="CY515" s="54"/>
      <c r="CZ515" s="54"/>
      <c r="DA515" s="54"/>
      <c r="DB515" s="54"/>
      <c r="DC515" s="54"/>
      <c r="DD515" s="54"/>
      <c r="DE515" s="54"/>
      <c r="DF515" s="54"/>
      <c r="DG515" s="54"/>
      <c r="DH515" s="54"/>
      <c r="DI515" s="54"/>
      <c r="DJ515" s="54"/>
      <c r="DK515" s="54"/>
      <c r="DL515" s="54"/>
      <c r="DM515" s="54"/>
      <c r="DN515" s="54"/>
      <c r="DO515" s="54"/>
      <c r="DP515" s="54"/>
      <c r="DQ515" s="54"/>
      <c r="DR515" s="54"/>
      <c r="DS515" s="54"/>
      <c r="DT515" s="54"/>
      <c r="DU515" s="54"/>
      <c r="DV515" s="54"/>
      <c r="DW515" s="54"/>
      <c r="DX515" s="54"/>
      <c r="DY515" s="54"/>
      <c r="DZ515" s="54"/>
      <c r="EA515" s="54"/>
      <c r="EB515" s="54"/>
      <c r="EC515" s="54"/>
      <c r="ED515" s="54"/>
      <c r="EE515" s="54"/>
      <c r="EF515" s="54"/>
      <c r="EG515" s="54"/>
      <c r="EH515" s="54"/>
      <c r="EI515" s="54"/>
      <c r="EJ515" s="54"/>
      <c r="EK515" s="54"/>
      <c r="EL515" s="54"/>
      <c r="EM515" s="54"/>
      <c r="EN515" s="54"/>
      <c r="EO515" s="54"/>
      <c r="EP515" s="54"/>
      <c r="EQ515" s="54"/>
      <c r="ER515" s="54"/>
      <c r="ES515" s="54"/>
      <c r="ET515" s="54"/>
      <c r="EU515" s="54"/>
      <c r="EV515" s="54"/>
      <c r="EW515" s="54"/>
      <c r="EX515" s="54"/>
      <c r="EY515" s="54"/>
      <c r="EZ515" s="54"/>
      <c r="FA515" s="54"/>
      <c r="FB515" s="54"/>
      <c r="FC515" s="54"/>
      <c r="FD515" s="54"/>
      <c r="FE515" s="54"/>
      <c r="FF515" s="54"/>
      <c r="FG515" s="54"/>
      <c r="FH515" s="54"/>
      <c r="FI515" s="54"/>
      <c r="FJ515" s="54"/>
      <c r="FK515" s="54"/>
      <c r="FL515" s="54"/>
      <c r="FM515" s="54"/>
      <c r="FN515" s="54"/>
      <c r="FO515" s="54"/>
      <c r="FP515" s="54"/>
      <c r="FQ515" s="54"/>
      <c r="FR515" s="54"/>
      <c r="FS515" s="54"/>
      <c r="FT515" s="54"/>
      <c r="FU515" s="54"/>
      <c r="FV515" s="54"/>
      <c r="FW515" s="54"/>
      <c r="FX515" s="54"/>
      <c r="FY515" s="54"/>
      <c r="FZ515" s="54"/>
      <c r="GA515" s="54"/>
      <c r="GB515" s="54"/>
      <c r="GC515" s="54"/>
      <c r="GD515" s="54"/>
      <c r="GE515" s="54"/>
      <c r="GF515" s="54"/>
      <c r="GG515" s="54"/>
      <c r="GH515" s="54"/>
    </row>
    <row r="516" spans="1:190">
      <c r="A516" s="180"/>
      <c r="B516" s="180"/>
      <c r="C516" s="55"/>
      <c r="D516" s="56"/>
      <c r="E516" s="50"/>
      <c r="F516" s="50"/>
      <c r="G516" s="50"/>
      <c r="H516" s="50"/>
      <c r="I516" s="50"/>
      <c r="J516" s="50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F516" s="54"/>
      <c r="BG516" s="54"/>
      <c r="BH516" s="54"/>
      <c r="BI516" s="54"/>
      <c r="BJ516" s="54"/>
      <c r="BK516" s="54"/>
      <c r="BL516" s="54"/>
      <c r="BM516" s="54"/>
      <c r="BN516" s="54"/>
      <c r="BO516" s="54"/>
      <c r="BP516" s="54"/>
      <c r="BQ516" s="54"/>
      <c r="BR516" s="54"/>
      <c r="BS516" s="54"/>
      <c r="BT516" s="54"/>
      <c r="BU516" s="54"/>
      <c r="BV516" s="54"/>
      <c r="BW516" s="54"/>
      <c r="BX516" s="54"/>
      <c r="BY516" s="54"/>
      <c r="BZ516" s="54"/>
      <c r="CA516" s="54"/>
      <c r="CB516" s="54"/>
      <c r="CC516" s="54"/>
      <c r="CD516" s="54"/>
      <c r="CE516" s="54"/>
      <c r="CF516" s="54"/>
      <c r="CG516" s="54"/>
      <c r="CH516" s="54"/>
      <c r="CI516" s="54"/>
      <c r="CJ516" s="54"/>
      <c r="CK516" s="54"/>
      <c r="CL516" s="54"/>
      <c r="CM516" s="54"/>
      <c r="CN516" s="54"/>
      <c r="CO516" s="54"/>
      <c r="CP516" s="54"/>
      <c r="CQ516" s="54"/>
      <c r="CR516" s="54"/>
      <c r="CS516" s="54"/>
      <c r="CT516" s="54"/>
      <c r="CU516" s="54"/>
      <c r="CV516" s="54"/>
      <c r="CW516" s="54"/>
      <c r="CX516" s="54"/>
      <c r="CY516" s="54"/>
      <c r="CZ516" s="54"/>
      <c r="DA516" s="54"/>
      <c r="DB516" s="54"/>
      <c r="DC516" s="54"/>
      <c r="DD516" s="54"/>
      <c r="DE516" s="54"/>
      <c r="DF516" s="54"/>
      <c r="DG516" s="54"/>
      <c r="DH516" s="54"/>
      <c r="DI516" s="54"/>
      <c r="DJ516" s="54"/>
      <c r="DK516" s="54"/>
      <c r="DL516" s="54"/>
      <c r="DM516" s="54"/>
      <c r="DN516" s="54"/>
      <c r="DO516" s="54"/>
      <c r="DP516" s="54"/>
      <c r="DQ516" s="54"/>
      <c r="DR516" s="54"/>
      <c r="DS516" s="54"/>
      <c r="DT516" s="54"/>
      <c r="DU516" s="54"/>
      <c r="DV516" s="54"/>
      <c r="DW516" s="54"/>
      <c r="DX516" s="54"/>
      <c r="DY516" s="54"/>
      <c r="DZ516" s="54"/>
      <c r="EA516" s="54"/>
      <c r="EB516" s="54"/>
      <c r="EC516" s="54"/>
      <c r="ED516" s="54"/>
      <c r="EE516" s="54"/>
      <c r="EF516" s="54"/>
      <c r="EG516" s="54"/>
      <c r="EH516" s="54"/>
      <c r="EI516" s="54"/>
      <c r="EJ516" s="54"/>
      <c r="EK516" s="54"/>
      <c r="EL516" s="54"/>
      <c r="EM516" s="54"/>
      <c r="EN516" s="54"/>
      <c r="EO516" s="54"/>
      <c r="EP516" s="54"/>
      <c r="EQ516" s="54"/>
      <c r="ER516" s="54"/>
      <c r="ES516" s="54"/>
      <c r="ET516" s="54"/>
      <c r="EU516" s="54"/>
      <c r="EV516" s="54"/>
      <c r="EW516" s="54"/>
      <c r="EX516" s="54"/>
      <c r="EY516" s="54"/>
      <c r="EZ516" s="54"/>
      <c r="FA516" s="54"/>
      <c r="FB516" s="54"/>
      <c r="FC516" s="54"/>
      <c r="FD516" s="54"/>
      <c r="FE516" s="54"/>
      <c r="FF516" s="54"/>
      <c r="FG516" s="54"/>
      <c r="FH516" s="54"/>
      <c r="FI516" s="54"/>
      <c r="FJ516" s="54"/>
      <c r="FK516" s="54"/>
      <c r="FL516" s="54"/>
      <c r="FM516" s="54"/>
      <c r="FN516" s="54"/>
      <c r="FO516" s="54"/>
      <c r="FP516" s="54"/>
      <c r="FQ516" s="54"/>
      <c r="FR516" s="54"/>
      <c r="FS516" s="54"/>
      <c r="FT516" s="54"/>
      <c r="FU516" s="54"/>
      <c r="FV516" s="54"/>
      <c r="FW516" s="54"/>
      <c r="FX516" s="54"/>
      <c r="FY516" s="54"/>
      <c r="FZ516" s="54"/>
      <c r="GA516" s="54"/>
      <c r="GB516" s="54"/>
      <c r="GC516" s="54"/>
      <c r="GD516" s="54"/>
      <c r="GE516" s="54"/>
      <c r="GF516" s="54"/>
      <c r="GG516" s="54"/>
      <c r="GH516" s="54"/>
    </row>
    <row r="517" spans="1:190">
      <c r="A517" s="180"/>
      <c r="B517" s="180"/>
      <c r="C517" s="55"/>
      <c r="D517" s="56"/>
      <c r="E517" s="50"/>
      <c r="F517" s="50"/>
      <c r="G517" s="50"/>
      <c r="H517" s="50"/>
      <c r="I517" s="50"/>
      <c r="J517" s="50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F517" s="54"/>
      <c r="BG517" s="54"/>
      <c r="BH517" s="54"/>
      <c r="BI517" s="54"/>
      <c r="BJ517" s="54"/>
      <c r="BK517" s="54"/>
      <c r="BL517" s="54"/>
      <c r="BM517" s="54"/>
      <c r="BN517" s="54"/>
      <c r="BO517" s="54"/>
      <c r="BP517" s="54"/>
      <c r="BQ517" s="54"/>
      <c r="BR517" s="54"/>
      <c r="BS517" s="54"/>
      <c r="BT517" s="54"/>
      <c r="BU517" s="54"/>
      <c r="BV517" s="54"/>
      <c r="BW517" s="54"/>
      <c r="BX517" s="54"/>
      <c r="BY517" s="54"/>
      <c r="BZ517" s="54"/>
      <c r="CA517" s="54"/>
      <c r="CB517" s="54"/>
      <c r="CC517" s="54"/>
      <c r="CD517" s="54"/>
      <c r="CE517" s="54"/>
      <c r="CF517" s="54"/>
      <c r="CG517" s="54"/>
      <c r="CH517" s="54"/>
      <c r="CI517" s="54"/>
      <c r="CJ517" s="54"/>
      <c r="CK517" s="54"/>
      <c r="CL517" s="54"/>
      <c r="CM517" s="54"/>
      <c r="CN517" s="54"/>
      <c r="CO517" s="54"/>
      <c r="CP517" s="54"/>
      <c r="CQ517" s="54"/>
      <c r="CR517" s="54"/>
      <c r="CS517" s="54"/>
      <c r="CT517" s="54"/>
      <c r="CU517" s="54"/>
      <c r="CV517" s="54"/>
      <c r="CW517" s="54"/>
      <c r="CX517" s="54"/>
      <c r="CY517" s="54"/>
      <c r="CZ517" s="54"/>
      <c r="DA517" s="54"/>
      <c r="DB517" s="54"/>
      <c r="DC517" s="54"/>
      <c r="DD517" s="54"/>
      <c r="DE517" s="54"/>
      <c r="DF517" s="54"/>
      <c r="DG517" s="54"/>
      <c r="DH517" s="54"/>
      <c r="DI517" s="54"/>
      <c r="DJ517" s="54"/>
      <c r="DK517" s="54"/>
      <c r="DL517" s="54"/>
      <c r="DM517" s="54"/>
      <c r="DN517" s="54"/>
      <c r="DO517" s="54"/>
      <c r="DP517" s="54"/>
      <c r="DQ517" s="54"/>
      <c r="DR517" s="54"/>
      <c r="DS517" s="54"/>
      <c r="DT517" s="54"/>
      <c r="DU517" s="54"/>
      <c r="DV517" s="54"/>
      <c r="DW517" s="54"/>
      <c r="DX517" s="54"/>
      <c r="DY517" s="54"/>
      <c r="DZ517" s="54"/>
      <c r="EA517" s="54"/>
      <c r="EB517" s="54"/>
      <c r="EC517" s="54"/>
      <c r="ED517" s="54"/>
      <c r="EE517" s="54"/>
      <c r="EF517" s="54"/>
      <c r="EG517" s="54"/>
      <c r="EH517" s="54"/>
      <c r="EI517" s="54"/>
      <c r="EJ517" s="54"/>
      <c r="EK517" s="54"/>
      <c r="EL517" s="54"/>
      <c r="EM517" s="54"/>
      <c r="EN517" s="54"/>
      <c r="EO517" s="54"/>
      <c r="EP517" s="54"/>
      <c r="EQ517" s="54"/>
      <c r="ER517" s="54"/>
      <c r="ES517" s="54"/>
      <c r="ET517" s="54"/>
      <c r="EU517" s="54"/>
      <c r="EV517" s="54"/>
      <c r="EW517" s="54"/>
      <c r="EX517" s="54"/>
      <c r="EY517" s="54"/>
      <c r="EZ517" s="54"/>
      <c r="FA517" s="54"/>
      <c r="FB517" s="54"/>
      <c r="FC517" s="54"/>
      <c r="FD517" s="54"/>
      <c r="FE517" s="54"/>
      <c r="FF517" s="54"/>
      <c r="FG517" s="54"/>
      <c r="FH517" s="54"/>
      <c r="FI517" s="54"/>
      <c r="FJ517" s="54"/>
      <c r="FK517" s="54"/>
      <c r="FL517" s="54"/>
      <c r="FM517" s="54"/>
      <c r="FN517" s="54"/>
      <c r="FO517" s="54"/>
      <c r="FP517" s="54"/>
      <c r="FQ517" s="54"/>
      <c r="FR517" s="54"/>
      <c r="FS517" s="54"/>
      <c r="FT517" s="54"/>
      <c r="FU517" s="54"/>
      <c r="FV517" s="54"/>
      <c r="FW517" s="54"/>
      <c r="FX517" s="54"/>
      <c r="FY517" s="54"/>
      <c r="FZ517" s="54"/>
      <c r="GA517" s="54"/>
      <c r="GB517" s="54"/>
      <c r="GC517" s="54"/>
      <c r="GD517" s="54"/>
      <c r="GE517" s="54"/>
      <c r="GF517" s="54"/>
      <c r="GG517" s="54"/>
      <c r="GH517" s="54"/>
    </row>
    <row r="518" spans="1:190">
      <c r="A518" s="180"/>
      <c r="B518" s="180"/>
      <c r="C518" s="55"/>
      <c r="D518" s="56"/>
      <c r="E518" s="50"/>
      <c r="F518" s="50"/>
      <c r="G518" s="50"/>
      <c r="H518" s="50"/>
      <c r="I518" s="50"/>
      <c r="J518" s="50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F518" s="54"/>
      <c r="BG518" s="54"/>
      <c r="BH518" s="54"/>
      <c r="BI518" s="54"/>
      <c r="BJ518" s="54"/>
      <c r="BK518" s="54"/>
      <c r="BL518" s="54"/>
      <c r="BM518" s="54"/>
      <c r="BN518" s="54"/>
      <c r="BO518" s="54"/>
      <c r="BP518" s="54"/>
      <c r="BQ518" s="54"/>
      <c r="BR518" s="54"/>
      <c r="BS518" s="54"/>
      <c r="BT518" s="54"/>
      <c r="BU518" s="54"/>
      <c r="BV518" s="54"/>
      <c r="BW518" s="54"/>
      <c r="BX518" s="54"/>
      <c r="BY518" s="54"/>
      <c r="BZ518" s="54"/>
      <c r="CA518" s="54"/>
      <c r="CB518" s="54"/>
      <c r="CC518" s="54"/>
      <c r="CD518" s="54"/>
      <c r="CE518" s="54"/>
      <c r="CF518" s="54"/>
      <c r="CG518" s="54"/>
      <c r="CH518" s="54"/>
      <c r="CI518" s="54"/>
      <c r="CJ518" s="54"/>
      <c r="CK518" s="54"/>
      <c r="CL518" s="54"/>
      <c r="CM518" s="54"/>
      <c r="CN518" s="54"/>
      <c r="CO518" s="54"/>
      <c r="CP518" s="54"/>
      <c r="CQ518" s="54"/>
      <c r="CR518" s="54"/>
      <c r="CS518" s="54"/>
      <c r="CT518" s="54"/>
      <c r="CU518" s="54"/>
      <c r="CV518" s="54"/>
      <c r="CW518" s="54"/>
      <c r="CX518" s="54"/>
      <c r="CY518" s="54"/>
      <c r="CZ518" s="54"/>
      <c r="DA518" s="54"/>
      <c r="DB518" s="54"/>
      <c r="DC518" s="54"/>
      <c r="DD518" s="54"/>
      <c r="DE518" s="54"/>
      <c r="DF518" s="54"/>
      <c r="DG518" s="54"/>
      <c r="DH518" s="54"/>
      <c r="DI518" s="54"/>
      <c r="DJ518" s="54"/>
      <c r="DK518" s="54"/>
      <c r="DL518" s="54"/>
      <c r="DM518" s="54"/>
      <c r="DN518" s="54"/>
      <c r="DO518" s="54"/>
      <c r="DP518" s="54"/>
      <c r="DQ518" s="54"/>
      <c r="DR518" s="54"/>
      <c r="DS518" s="54"/>
      <c r="DT518" s="54"/>
      <c r="DU518" s="54"/>
      <c r="DV518" s="54"/>
      <c r="DW518" s="54"/>
      <c r="DX518" s="54"/>
      <c r="DY518" s="54"/>
      <c r="DZ518" s="54"/>
      <c r="EA518" s="54"/>
      <c r="EB518" s="54"/>
      <c r="EC518" s="54"/>
      <c r="ED518" s="54"/>
      <c r="EE518" s="54"/>
      <c r="EF518" s="54"/>
      <c r="EG518" s="54"/>
      <c r="EH518" s="54"/>
      <c r="EI518" s="54"/>
      <c r="EJ518" s="54"/>
      <c r="EK518" s="54"/>
      <c r="EL518" s="54"/>
      <c r="EM518" s="54"/>
      <c r="EN518" s="54"/>
      <c r="EO518" s="54"/>
      <c r="EP518" s="54"/>
      <c r="EQ518" s="54"/>
      <c r="ER518" s="54"/>
      <c r="ES518" s="54"/>
      <c r="ET518" s="54"/>
      <c r="EU518" s="54"/>
      <c r="EV518" s="54"/>
      <c r="EW518" s="54"/>
      <c r="EX518" s="54"/>
      <c r="EY518" s="54"/>
      <c r="EZ518" s="54"/>
      <c r="FA518" s="54"/>
      <c r="FB518" s="54"/>
      <c r="FC518" s="54"/>
      <c r="FD518" s="54"/>
      <c r="FE518" s="54"/>
      <c r="FF518" s="54"/>
      <c r="FG518" s="54"/>
      <c r="FH518" s="54"/>
      <c r="FI518" s="54"/>
      <c r="FJ518" s="54"/>
      <c r="FK518" s="54"/>
      <c r="FL518" s="54"/>
      <c r="FM518" s="54"/>
      <c r="FN518" s="54"/>
      <c r="FO518" s="54"/>
      <c r="FP518" s="54"/>
      <c r="FQ518" s="54"/>
      <c r="FR518" s="54"/>
      <c r="FS518" s="54"/>
      <c r="FT518" s="54"/>
      <c r="FU518" s="54"/>
      <c r="FV518" s="54"/>
      <c r="FW518" s="54"/>
      <c r="FX518" s="54"/>
      <c r="FY518" s="54"/>
      <c r="FZ518" s="54"/>
      <c r="GA518" s="54"/>
      <c r="GB518" s="54"/>
      <c r="GC518" s="54"/>
      <c r="GD518" s="54"/>
      <c r="GE518" s="54"/>
      <c r="GF518" s="54"/>
      <c r="GG518" s="54"/>
      <c r="GH518" s="54"/>
    </row>
    <row r="519" spans="1:190">
      <c r="A519" s="180"/>
      <c r="B519" s="180"/>
      <c r="C519" s="55"/>
      <c r="D519" s="56"/>
      <c r="E519" s="50"/>
      <c r="F519" s="50"/>
      <c r="G519" s="50"/>
      <c r="H519" s="50"/>
      <c r="I519" s="50"/>
      <c r="J519" s="50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F519" s="54"/>
      <c r="BG519" s="54"/>
      <c r="BH519" s="54"/>
      <c r="BI519" s="54"/>
      <c r="BJ519" s="54"/>
      <c r="BK519" s="54"/>
      <c r="BL519" s="54"/>
      <c r="BM519" s="54"/>
      <c r="BN519" s="54"/>
      <c r="BO519" s="54"/>
      <c r="BP519" s="54"/>
      <c r="BQ519" s="54"/>
      <c r="BR519" s="54"/>
      <c r="BS519" s="54"/>
      <c r="BT519" s="54"/>
      <c r="BU519" s="54"/>
      <c r="BV519" s="54"/>
      <c r="BW519" s="54"/>
      <c r="BX519" s="54"/>
      <c r="BY519" s="54"/>
      <c r="BZ519" s="54"/>
      <c r="CA519" s="54"/>
      <c r="CB519" s="54"/>
      <c r="CC519" s="54"/>
      <c r="CD519" s="54"/>
      <c r="CE519" s="54"/>
      <c r="CF519" s="54"/>
      <c r="CG519" s="54"/>
      <c r="CH519" s="54"/>
      <c r="CI519" s="54"/>
      <c r="CJ519" s="54"/>
      <c r="CK519" s="54"/>
      <c r="CL519" s="54"/>
      <c r="CM519" s="54"/>
      <c r="CN519" s="54"/>
      <c r="CO519" s="54"/>
      <c r="CP519" s="54"/>
      <c r="CQ519" s="54"/>
      <c r="CR519" s="54"/>
      <c r="CS519" s="54"/>
      <c r="CT519" s="54"/>
      <c r="CU519" s="54"/>
      <c r="CV519" s="54"/>
      <c r="CW519" s="54"/>
      <c r="CX519" s="54"/>
      <c r="CY519" s="54"/>
      <c r="CZ519" s="54"/>
      <c r="DA519" s="54"/>
      <c r="DB519" s="54"/>
      <c r="DC519" s="54"/>
      <c r="DD519" s="54"/>
      <c r="DE519" s="54"/>
      <c r="DF519" s="54"/>
      <c r="DG519" s="54"/>
      <c r="DH519" s="54"/>
      <c r="DI519" s="54"/>
      <c r="DJ519" s="54"/>
      <c r="DK519" s="54"/>
      <c r="DL519" s="54"/>
      <c r="DM519" s="54"/>
      <c r="DN519" s="54"/>
      <c r="DO519" s="54"/>
      <c r="DP519" s="54"/>
      <c r="DQ519" s="54"/>
      <c r="DR519" s="54"/>
      <c r="DS519" s="54"/>
      <c r="DT519" s="54"/>
      <c r="DU519" s="54"/>
      <c r="DV519" s="54"/>
      <c r="DW519" s="54"/>
      <c r="DX519" s="54"/>
      <c r="DY519" s="54"/>
      <c r="DZ519" s="54"/>
      <c r="EA519" s="54"/>
      <c r="EB519" s="54"/>
      <c r="EC519" s="54"/>
      <c r="ED519" s="54"/>
      <c r="EE519" s="54"/>
      <c r="EF519" s="54"/>
      <c r="EG519" s="54"/>
      <c r="EH519" s="54"/>
      <c r="EI519" s="54"/>
      <c r="EJ519" s="54"/>
      <c r="EK519" s="54"/>
      <c r="EL519" s="54"/>
      <c r="EM519" s="54"/>
      <c r="EN519" s="54"/>
      <c r="EO519" s="54"/>
      <c r="EP519" s="54"/>
      <c r="EQ519" s="54"/>
      <c r="ER519" s="54"/>
      <c r="ES519" s="54"/>
      <c r="ET519" s="54"/>
      <c r="EU519" s="54"/>
      <c r="EV519" s="54"/>
      <c r="EW519" s="54"/>
      <c r="EX519" s="54"/>
      <c r="EY519" s="54"/>
      <c r="EZ519" s="54"/>
      <c r="FA519" s="54"/>
      <c r="FB519" s="54"/>
      <c r="FC519" s="54"/>
      <c r="FD519" s="54"/>
      <c r="FE519" s="54"/>
      <c r="FF519" s="54"/>
      <c r="FG519" s="54"/>
      <c r="FH519" s="54"/>
      <c r="FI519" s="54"/>
      <c r="FJ519" s="54"/>
      <c r="FK519" s="54"/>
      <c r="FL519" s="54"/>
      <c r="FM519" s="54"/>
      <c r="FN519" s="54"/>
      <c r="FO519" s="54"/>
      <c r="FP519" s="54"/>
      <c r="FQ519" s="54"/>
      <c r="FR519" s="54"/>
      <c r="FS519" s="54"/>
      <c r="FT519" s="54"/>
      <c r="FU519" s="54"/>
      <c r="FV519" s="54"/>
      <c r="FW519" s="54"/>
      <c r="FX519" s="54"/>
      <c r="FY519" s="54"/>
      <c r="FZ519" s="54"/>
      <c r="GA519" s="54"/>
      <c r="GB519" s="54"/>
      <c r="GC519" s="54"/>
      <c r="GD519" s="54"/>
      <c r="GE519" s="54"/>
      <c r="GF519" s="54"/>
      <c r="GG519" s="54"/>
      <c r="GH519" s="54"/>
    </row>
    <row r="520" spans="1:190">
      <c r="A520" s="180"/>
      <c r="B520" s="180"/>
      <c r="C520" s="55"/>
      <c r="D520" s="56"/>
      <c r="E520" s="50"/>
      <c r="F520" s="50"/>
      <c r="G520" s="50"/>
      <c r="H520" s="50"/>
      <c r="I520" s="50"/>
      <c r="J520" s="50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F520" s="54"/>
      <c r="BG520" s="54"/>
      <c r="BH520" s="54"/>
      <c r="BI520" s="54"/>
      <c r="BJ520" s="54"/>
      <c r="BK520" s="54"/>
      <c r="BL520" s="54"/>
      <c r="BM520" s="54"/>
      <c r="BN520" s="54"/>
      <c r="BO520" s="54"/>
      <c r="BP520" s="54"/>
      <c r="BQ520" s="54"/>
      <c r="BR520" s="54"/>
      <c r="BS520" s="54"/>
      <c r="BT520" s="54"/>
      <c r="BU520" s="54"/>
      <c r="BV520" s="54"/>
      <c r="BW520" s="54"/>
      <c r="BX520" s="54"/>
      <c r="BY520" s="54"/>
      <c r="BZ520" s="54"/>
      <c r="CA520" s="54"/>
      <c r="CB520" s="54"/>
      <c r="CC520" s="54"/>
      <c r="CD520" s="54"/>
      <c r="CE520" s="54"/>
      <c r="CF520" s="54"/>
      <c r="CG520" s="54"/>
      <c r="CH520" s="54"/>
      <c r="CI520" s="54"/>
      <c r="CJ520" s="54"/>
      <c r="CK520" s="54"/>
      <c r="CL520" s="54"/>
      <c r="CM520" s="54"/>
      <c r="CN520" s="54"/>
      <c r="CO520" s="54"/>
      <c r="CP520" s="54"/>
      <c r="CQ520" s="54"/>
      <c r="CR520" s="54"/>
      <c r="CS520" s="54"/>
      <c r="CT520" s="54"/>
      <c r="CU520" s="54"/>
      <c r="CV520" s="54"/>
      <c r="CW520" s="54"/>
      <c r="CX520" s="54"/>
      <c r="CY520" s="54"/>
      <c r="CZ520" s="54"/>
      <c r="DA520" s="54"/>
      <c r="DB520" s="54"/>
      <c r="DC520" s="54"/>
      <c r="DD520" s="54"/>
      <c r="DE520" s="54"/>
      <c r="DF520" s="54"/>
      <c r="DG520" s="54"/>
      <c r="DH520" s="54"/>
      <c r="DI520" s="54"/>
      <c r="DJ520" s="54"/>
      <c r="DK520" s="54"/>
      <c r="DL520" s="54"/>
      <c r="DM520" s="54"/>
      <c r="DN520" s="54"/>
      <c r="DO520" s="54"/>
      <c r="DP520" s="54"/>
      <c r="DQ520" s="54"/>
      <c r="DR520" s="54"/>
      <c r="DS520" s="54"/>
      <c r="DT520" s="54"/>
      <c r="DU520" s="54"/>
      <c r="DV520" s="54"/>
      <c r="DW520" s="54"/>
      <c r="DX520" s="54"/>
      <c r="DY520" s="54"/>
      <c r="DZ520" s="54"/>
      <c r="EA520" s="54"/>
      <c r="EB520" s="54"/>
      <c r="EC520" s="54"/>
      <c r="ED520" s="54"/>
      <c r="EE520" s="54"/>
      <c r="EF520" s="54"/>
      <c r="EG520" s="54"/>
      <c r="EH520" s="54"/>
      <c r="EI520" s="54"/>
      <c r="EJ520" s="54"/>
      <c r="EK520" s="54"/>
      <c r="EL520" s="54"/>
      <c r="EM520" s="54"/>
      <c r="EN520" s="54"/>
      <c r="EO520" s="54"/>
      <c r="EP520" s="54"/>
      <c r="EQ520" s="54"/>
      <c r="ER520" s="54"/>
      <c r="ES520" s="54"/>
      <c r="ET520" s="54"/>
      <c r="EU520" s="54"/>
      <c r="EV520" s="54"/>
      <c r="EW520" s="54"/>
      <c r="EX520" s="54"/>
      <c r="EY520" s="54"/>
      <c r="EZ520" s="54"/>
      <c r="FA520" s="54"/>
      <c r="FB520" s="54"/>
      <c r="FC520" s="54"/>
      <c r="FD520" s="54"/>
      <c r="FE520" s="54"/>
      <c r="FF520" s="54"/>
      <c r="FG520" s="54"/>
      <c r="FH520" s="54"/>
      <c r="FI520" s="54"/>
      <c r="FJ520" s="54"/>
      <c r="FK520" s="54"/>
      <c r="FL520" s="54"/>
      <c r="FM520" s="54"/>
      <c r="FN520" s="54"/>
      <c r="FO520" s="54"/>
      <c r="FP520" s="54"/>
      <c r="FQ520" s="54"/>
      <c r="FR520" s="54"/>
      <c r="FS520" s="54"/>
      <c r="FT520" s="54"/>
      <c r="FU520" s="54"/>
      <c r="FV520" s="54"/>
      <c r="FW520" s="54"/>
      <c r="FX520" s="54"/>
      <c r="FY520" s="54"/>
      <c r="FZ520" s="54"/>
      <c r="GA520" s="54"/>
      <c r="GB520" s="54"/>
      <c r="GC520" s="54"/>
      <c r="GD520" s="54"/>
      <c r="GE520" s="54"/>
      <c r="GF520" s="54"/>
      <c r="GG520" s="54"/>
      <c r="GH520" s="54"/>
    </row>
    <row r="521" spans="1:190">
      <c r="A521" s="180"/>
      <c r="B521" s="180"/>
      <c r="C521" s="55"/>
      <c r="D521" s="56"/>
      <c r="E521" s="50"/>
      <c r="F521" s="50"/>
      <c r="G521" s="50"/>
      <c r="H521" s="50"/>
      <c r="I521" s="50"/>
      <c r="J521" s="50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F521" s="54"/>
      <c r="BG521" s="54"/>
      <c r="BH521" s="54"/>
      <c r="BI521" s="54"/>
      <c r="BJ521" s="54"/>
      <c r="BK521" s="54"/>
      <c r="BL521" s="54"/>
      <c r="BM521" s="54"/>
      <c r="BN521" s="54"/>
      <c r="BO521" s="54"/>
      <c r="BP521" s="54"/>
      <c r="BQ521" s="54"/>
      <c r="BR521" s="54"/>
      <c r="BS521" s="54"/>
      <c r="BT521" s="54"/>
      <c r="BU521" s="54"/>
      <c r="BV521" s="54"/>
      <c r="BW521" s="54"/>
      <c r="BX521" s="54"/>
      <c r="BY521" s="54"/>
      <c r="BZ521" s="54"/>
      <c r="CA521" s="54"/>
      <c r="CB521" s="54"/>
      <c r="CC521" s="54"/>
      <c r="CD521" s="54"/>
      <c r="CE521" s="54"/>
      <c r="CF521" s="54"/>
      <c r="CG521" s="54"/>
      <c r="CH521" s="54"/>
      <c r="CI521" s="54"/>
      <c r="CJ521" s="54"/>
      <c r="CK521" s="54"/>
      <c r="CL521" s="54"/>
      <c r="CM521" s="54"/>
      <c r="CN521" s="54"/>
      <c r="CO521" s="54"/>
      <c r="CP521" s="54"/>
      <c r="CQ521" s="54"/>
      <c r="CR521" s="54"/>
      <c r="CS521" s="54"/>
      <c r="CT521" s="54"/>
      <c r="CU521" s="54"/>
      <c r="CV521" s="54"/>
      <c r="CW521" s="54"/>
      <c r="CX521" s="54"/>
      <c r="CY521" s="54"/>
      <c r="CZ521" s="54"/>
      <c r="DA521" s="54"/>
      <c r="DB521" s="54"/>
      <c r="DC521" s="54"/>
      <c r="DD521" s="54"/>
      <c r="DE521" s="54"/>
      <c r="DF521" s="54"/>
      <c r="DG521" s="54"/>
      <c r="DH521" s="54"/>
      <c r="DI521" s="54"/>
      <c r="DJ521" s="54"/>
      <c r="DK521" s="54"/>
      <c r="DL521" s="54"/>
      <c r="DM521" s="54"/>
      <c r="DN521" s="54"/>
      <c r="DO521" s="54"/>
      <c r="DP521" s="54"/>
      <c r="DQ521" s="54"/>
      <c r="DR521" s="54"/>
      <c r="DS521" s="54"/>
      <c r="DT521" s="54"/>
      <c r="DU521" s="54"/>
      <c r="DV521" s="54"/>
      <c r="DW521" s="54"/>
      <c r="DX521" s="54"/>
      <c r="DY521" s="54"/>
      <c r="DZ521" s="54"/>
      <c r="EA521" s="54"/>
      <c r="EB521" s="54"/>
      <c r="EC521" s="54"/>
      <c r="ED521" s="54"/>
      <c r="EE521" s="54"/>
      <c r="EF521" s="54"/>
      <c r="EG521" s="54"/>
      <c r="EH521" s="54"/>
      <c r="EI521" s="54"/>
      <c r="EJ521" s="54"/>
      <c r="EK521" s="54"/>
      <c r="EL521" s="54"/>
      <c r="EM521" s="54"/>
      <c r="EN521" s="54"/>
      <c r="EO521" s="54"/>
      <c r="EP521" s="54"/>
      <c r="EQ521" s="54"/>
      <c r="ER521" s="54"/>
      <c r="ES521" s="54"/>
      <c r="ET521" s="54"/>
      <c r="EU521" s="54"/>
      <c r="EV521" s="54"/>
      <c r="EW521" s="54"/>
      <c r="EX521" s="54"/>
      <c r="EY521" s="54"/>
      <c r="EZ521" s="54"/>
      <c r="FA521" s="54"/>
      <c r="FB521" s="54"/>
      <c r="FC521" s="54"/>
      <c r="FD521" s="54"/>
      <c r="FE521" s="54"/>
      <c r="FF521" s="54"/>
      <c r="FG521" s="54"/>
      <c r="FH521" s="54"/>
      <c r="FI521" s="54"/>
      <c r="FJ521" s="54"/>
      <c r="FK521" s="54"/>
      <c r="FL521" s="54"/>
      <c r="FM521" s="54"/>
      <c r="FN521" s="54"/>
      <c r="FO521" s="54"/>
      <c r="FP521" s="54"/>
      <c r="FQ521" s="54"/>
      <c r="FR521" s="54"/>
      <c r="FS521" s="54"/>
      <c r="FT521" s="54"/>
      <c r="FU521" s="54"/>
      <c r="FV521" s="54"/>
      <c r="FW521" s="54"/>
      <c r="FX521" s="54"/>
      <c r="FY521" s="54"/>
      <c r="FZ521" s="54"/>
      <c r="GA521" s="54"/>
      <c r="GB521" s="54"/>
      <c r="GC521" s="54"/>
      <c r="GD521" s="54"/>
      <c r="GE521" s="54"/>
      <c r="GF521" s="54"/>
      <c r="GG521" s="54"/>
      <c r="GH521" s="54"/>
    </row>
    <row r="522" spans="1:190">
      <c r="A522" s="180"/>
      <c r="B522" s="180"/>
      <c r="C522" s="55"/>
      <c r="D522" s="56"/>
      <c r="E522" s="50"/>
      <c r="F522" s="50"/>
      <c r="G522" s="50"/>
      <c r="H522" s="50"/>
      <c r="I522" s="50"/>
      <c r="J522" s="50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F522" s="54"/>
      <c r="BG522" s="54"/>
      <c r="BH522" s="54"/>
      <c r="BI522" s="54"/>
      <c r="BJ522" s="54"/>
      <c r="BK522" s="54"/>
      <c r="BL522" s="54"/>
      <c r="BM522" s="54"/>
      <c r="BN522" s="54"/>
      <c r="BO522" s="54"/>
      <c r="BP522" s="54"/>
      <c r="BQ522" s="54"/>
      <c r="BR522" s="54"/>
      <c r="BS522" s="54"/>
      <c r="BT522" s="54"/>
      <c r="BU522" s="54"/>
      <c r="BV522" s="54"/>
      <c r="BW522" s="54"/>
      <c r="BX522" s="54"/>
      <c r="BY522" s="54"/>
      <c r="BZ522" s="54"/>
      <c r="CA522" s="54"/>
      <c r="CB522" s="54"/>
      <c r="CC522" s="54"/>
      <c r="CD522" s="54"/>
      <c r="CE522" s="54"/>
      <c r="CF522" s="54"/>
      <c r="CG522" s="54"/>
      <c r="CH522" s="54"/>
      <c r="CI522" s="54"/>
      <c r="CJ522" s="54"/>
      <c r="CK522" s="54"/>
      <c r="CL522" s="54"/>
      <c r="CM522" s="54"/>
      <c r="CN522" s="54"/>
      <c r="CO522" s="54"/>
      <c r="CP522" s="54"/>
      <c r="CQ522" s="54"/>
      <c r="CR522" s="54"/>
      <c r="CS522" s="54"/>
      <c r="CT522" s="54"/>
      <c r="CU522" s="54"/>
      <c r="CV522" s="54"/>
      <c r="CW522" s="54"/>
      <c r="CX522" s="54"/>
      <c r="CY522" s="54"/>
      <c r="CZ522" s="54"/>
      <c r="DA522" s="54"/>
      <c r="DB522" s="54"/>
      <c r="DC522" s="54"/>
      <c r="DD522" s="54"/>
      <c r="DE522" s="54"/>
      <c r="DF522" s="54"/>
      <c r="DG522" s="54"/>
      <c r="DH522" s="54"/>
      <c r="DI522" s="54"/>
      <c r="DJ522" s="54"/>
      <c r="DK522" s="54"/>
      <c r="DL522" s="54"/>
      <c r="DM522" s="54"/>
      <c r="DN522" s="54"/>
      <c r="DO522" s="54"/>
      <c r="DP522" s="54"/>
      <c r="DQ522" s="54"/>
      <c r="DR522" s="54"/>
      <c r="DS522" s="54"/>
      <c r="DT522" s="54"/>
      <c r="DU522" s="54"/>
      <c r="DV522" s="54"/>
      <c r="DW522" s="54"/>
      <c r="DX522" s="54"/>
      <c r="DY522" s="54"/>
      <c r="DZ522" s="54"/>
      <c r="EA522" s="54"/>
      <c r="EB522" s="54"/>
      <c r="EC522" s="54"/>
      <c r="ED522" s="54"/>
      <c r="EE522" s="54"/>
      <c r="EF522" s="54"/>
      <c r="EG522" s="54"/>
      <c r="EH522" s="54"/>
      <c r="EI522" s="54"/>
      <c r="EJ522" s="54"/>
      <c r="EK522" s="54"/>
      <c r="EL522" s="54"/>
      <c r="EM522" s="54"/>
      <c r="EN522" s="54"/>
      <c r="EO522" s="54"/>
      <c r="EP522" s="54"/>
      <c r="EQ522" s="54"/>
      <c r="ER522" s="54"/>
      <c r="ES522" s="54"/>
      <c r="ET522" s="54"/>
      <c r="EU522" s="54"/>
      <c r="EV522" s="54"/>
      <c r="EW522" s="54"/>
      <c r="EX522" s="54"/>
      <c r="EY522" s="54"/>
      <c r="EZ522" s="54"/>
      <c r="FA522" s="54"/>
      <c r="FB522" s="54"/>
      <c r="FC522" s="54"/>
      <c r="FD522" s="54"/>
      <c r="FE522" s="54"/>
      <c r="FF522" s="54"/>
      <c r="FG522" s="54"/>
      <c r="FH522" s="54"/>
      <c r="FI522" s="54"/>
      <c r="FJ522" s="54"/>
      <c r="FK522" s="54"/>
      <c r="FL522" s="54"/>
      <c r="FM522" s="54"/>
      <c r="FN522" s="54"/>
      <c r="FO522" s="54"/>
      <c r="FP522" s="54"/>
      <c r="FQ522" s="54"/>
      <c r="FR522" s="54"/>
      <c r="FS522" s="54"/>
      <c r="FT522" s="54"/>
      <c r="FU522" s="54"/>
      <c r="FV522" s="54"/>
      <c r="FW522" s="54"/>
      <c r="FX522" s="54"/>
      <c r="FY522" s="54"/>
      <c r="FZ522" s="54"/>
      <c r="GA522" s="54"/>
      <c r="GB522" s="54"/>
      <c r="GC522" s="54"/>
      <c r="GD522" s="54"/>
      <c r="GE522" s="54"/>
      <c r="GF522" s="54"/>
      <c r="GG522" s="54"/>
      <c r="GH522" s="54"/>
    </row>
    <row r="523" spans="1:190">
      <c r="A523" s="180"/>
      <c r="B523" s="180"/>
      <c r="C523" s="55"/>
      <c r="D523" s="56"/>
      <c r="E523" s="50"/>
      <c r="F523" s="50"/>
      <c r="G523" s="50"/>
      <c r="H523" s="50"/>
      <c r="I523" s="50"/>
      <c r="J523" s="50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F523" s="54"/>
      <c r="BG523" s="54"/>
      <c r="BH523" s="54"/>
      <c r="BI523" s="54"/>
      <c r="BJ523" s="54"/>
      <c r="BK523" s="54"/>
      <c r="BL523" s="54"/>
      <c r="BM523" s="54"/>
      <c r="BN523" s="54"/>
      <c r="BO523" s="54"/>
      <c r="BP523" s="54"/>
      <c r="BQ523" s="54"/>
      <c r="BR523" s="54"/>
      <c r="BS523" s="54"/>
      <c r="BT523" s="54"/>
      <c r="BU523" s="54"/>
      <c r="BV523" s="54"/>
      <c r="BW523" s="54"/>
      <c r="BX523" s="54"/>
      <c r="BY523" s="54"/>
      <c r="BZ523" s="54"/>
      <c r="CA523" s="54"/>
      <c r="CB523" s="54"/>
      <c r="CC523" s="54"/>
      <c r="CD523" s="54"/>
      <c r="CE523" s="54"/>
      <c r="CF523" s="54"/>
      <c r="CG523" s="54"/>
      <c r="CH523" s="54"/>
      <c r="CI523" s="54"/>
      <c r="CJ523" s="54"/>
      <c r="CK523" s="54"/>
      <c r="CL523" s="54"/>
      <c r="CM523" s="54"/>
      <c r="CN523" s="54"/>
      <c r="CO523" s="54"/>
      <c r="CP523" s="54"/>
      <c r="CQ523" s="54"/>
      <c r="CR523" s="54"/>
      <c r="CS523" s="54"/>
      <c r="CT523" s="54"/>
      <c r="CU523" s="54"/>
      <c r="CV523" s="54"/>
      <c r="CW523" s="54"/>
      <c r="CX523" s="54"/>
      <c r="CY523" s="54"/>
      <c r="CZ523" s="54"/>
      <c r="DA523" s="54"/>
      <c r="DB523" s="54"/>
      <c r="DC523" s="54"/>
      <c r="DD523" s="54"/>
      <c r="DE523" s="54"/>
      <c r="DF523" s="54"/>
      <c r="DG523" s="54"/>
      <c r="DH523" s="54"/>
      <c r="DI523" s="54"/>
      <c r="DJ523" s="54"/>
      <c r="DK523" s="54"/>
      <c r="DL523" s="54"/>
      <c r="DM523" s="54"/>
      <c r="DN523" s="54"/>
      <c r="DO523" s="54"/>
      <c r="DP523" s="54"/>
      <c r="DQ523" s="54"/>
      <c r="DR523" s="54"/>
      <c r="DS523" s="54"/>
      <c r="DT523" s="54"/>
      <c r="DU523" s="54"/>
      <c r="DV523" s="54"/>
      <c r="DW523" s="54"/>
      <c r="DX523" s="54"/>
      <c r="DY523" s="54"/>
      <c r="DZ523" s="54"/>
      <c r="EA523" s="54"/>
      <c r="EB523" s="54"/>
      <c r="EC523" s="54"/>
      <c r="ED523" s="54"/>
      <c r="EE523" s="54"/>
      <c r="EF523" s="54"/>
      <c r="EG523" s="54"/>
      <c r="EH523" s="54"/>
      <c r="EI523" s="54"/>
      <c r="EJ523" s="54"/>
      <c r="EK523" s="54"/>
      <c r="EL523" s="54"/>
      <c r="EM523" s="54"/>
      <c r="EN523" s="54"/>
      <c r="EO523" s="54"/>
      <c r="EP523" s="54"/>
      <c r="EQ523" s="54"/>
      <c r="ER523" s="54"/>
      <c r="ES523" s="54"/>
      <c r="ET523" s="54"/>
      <c r="EU523" s="54"/>
      <c r="EV523" s="54"/>
      <c r="EW523" s="54"/>
      <c r="EX523" s="54"/>
      <c r="EY523" s="54"/>
      <c r="EZ523" s="54"/>
      <c r="FA523" s="54"/>
      <c r="FB523" s="54"/>
      <c r="FC523" s="54"/>
      <c r="FD523" s="54"/>
      <c r="FE523" s="54"/>
      <c r="FF523" s="54"/>
      <c r="FG523" s="54"/>
      <c r="FH523" s="54"/>
      <c r="FI523" s="54"/>
      <c r="FJ523" s="54"/>
      <c r="FK523" s="54"/>
      <c r="FL523" s="54"/>
      <c r="FM523" s="54"/>
      <c r="FN523" s="54"/>
      <c r="FO523" s="54"/>
      <c r="FP523" s="54"/>
      <c r="FQ523" s="54"/>
      <c r="FR523" s="54"/>
      <c r="FS523" s="54"/>
      <c r="FT523" s="54"/>
      <c r="FU523" s="54"/>
      <c r="FV523" s="54"/>
      <c r="FW523" s="54"/>
      <c r="FX523" s="54"/>
      <c r="FY523" s="54"/>
      <c r="FZ523" s="54"/>
      <c r="GA523" s="54"/>
      <c r="GB523" s="54"/>
      <c r="GC523" s="54"/>
      <c r="GD523" s="54"/>
      <c r="GE523" s="54"/>
      <c r="GF523" s="54"/>
      <c r="GG523" s="54"/>
      <c r="GH523" s="54"/>
    </row>
    <row r="524" spans="1:190">
      <c r="A524" s="180"/>
      <c r="B524" s="180"/>
      <c r="C524" s="55"/>
      <c r="D524" s="56"/>
      <c r="E524" s="50"/>
      <c r="F524" s="50"/>
      <c r="G524" s="50"/>
      <c r="H524" s="50"/>
      <c r="I524" s="50"/>
      <c r="J524" s="50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F524" s="54"/>
      <c r="BG524" s="54"/>
      <c r="BH524" s="54"/>
      <c r="BI524" s="54"/>
      <c r="BJ524" s="54"/>
      <c r="BK524" s="54"/>
      <c r="BL524" s="54"/>
      <c r="BM524" s="54"/>
      <c r="BN524" s="54"/>
      <c r="BO524" s="54"/>
      <c r="BP524" s="54"/>
      <c r="BQ524" s="54"/>
      <c r="BR524" s="54"/>
      <c r="BS524" s="54"/>
      <c r="BT524" s="54"/>
      <c r="BU524" s="54"/>
      <c r="BV524" s="54"/>
      <c r="BW524" s="54"/>
      <c r="BX524" s="54"/>
      <c r="BY524" s="54"/>
      <c r="BZ524" s="54"/>
      <c r="CA524" s="54"/>
      <c r="CB524" s="54"/>
      <c r="CC524" s="54"/>
      <c r="CD524" s="54"/>
      <c r="CE524" s="54"/>
      <c r="CF524" s="54"/>
      <c r="CG524" s="54"/>
      <c r="CH524" s="54"/>
      <c r="CI524" s="54"/>
      <c r="CJ524" s="54"/>
      <c r="CK524" s="54"/>
      <c r="CL524" s="54"/>
      <c r="CM524" s="54"/>
      <c r="CN524" s="54"/>
      <c r="CO524" s="54"/>
      <c r="CP524" s="54"/>
      <c r="CQ524" s="54"/>
      <c r="CR524" s="54"/>
      <c r="CS524" s="54"/>
      <c r="CT524" s="54"/>
      <c r="CU524" s="54"/>
      <c r="CV524" s="54"/>
      <c r="CW524" s="54"/>
      <c r="CX524" s="54"/>
      <c r="CY524" s="54"/>
      <c r="CZ524" s="54"/>
      <c r="DA524" s="54"/>
      <c r="DB524" s="54"/>
      <c r="DC524" s="54"/>
      <c r="DD524" s="54"/>
      <c r="DE524" s="54"/>
      <c r="DF524" s="54"/>
      <c r="DG524" s="54"/>
      <c r="DH524" s="54"/>
      <c r="DI524" s="54"/>
      <c r="DJ524" s="54"/>
      <c r="DK524" s="54"/>
      <c r="DL524" s="54"/>
      <c r="DM524" s="54"/>
      <c r="DN524" s="54"/>
      <c r="DO524" s="54"/>
      <c r="DP524" s="54"/>
      <c r="DQ524" s="54"/>
      <c r="DR524" s="54"/>
      <c r="DS524" s="54"/>
      <c r="DT524" s="54"/>
      <c r="DU524" s="54"/>
      <c r="DV524" s="54"/>
      <c r="DW524" s="54"/>
      <c r="DX524" s="54"/>
      <c r="DY524" s="54"/>
      <c r="DZ524" s="54"/>
      <c r="EA524" s="54"/>
      <c r="EB524" s="54"/>
      <c r="EC524" s="54"/>
      <c r="ED524" s="54"/>
      <c r="EE524" s="54"/>
      <c r="EF524" s="54"/>
      <c r="EG524" s="54"/>
      <c r="EH524" s="54"/>
      <c r="EI524" s="54"/>
      <c r="EJ524" s="54"/>
      <c r="EK524" s="54"/>
      <c r="EL524" s="54"/>
      <c r="EM524" s="54"/>
      <c r="EN524" s="54"/>
      <c r="EO524" s="54"/>
      <c r="EP524" s="54"/>
      <c r="EQ524" s="54"/>
      <c r="ER524" s="54"/>
      <c r="ES524" s="54"/>
      <c r="ET524" s="54"/>
      <c r="EU524" s="54"/>
      <c r="EV524" s="54"/>
      <c r="EW524" s="54"/>
      <c r="EX524" s="54"/>
      <c r="EY524" s="54"/>
      <c r="EZ524" s="54"/>
      <c r="FA524" s="54"/>
      <c r="FB524" s="54"/>
      <c r="FC524" s="54"/>
      <c r="FD524" s="54"/>
      <c r="FE524" s="54"/>
      <c r="FF524" s="54"/>
      <c r="FG524" s="54"/>
      <c r="FH524" s="54"/>
      <c r="FI524" s="54"/>
      <c r="FJ524" s="54"/>
      <c r="FK524" s="54"/>
      <c r="FL524" s="54"/>
      <c r="FM524" s="54"/>
      <c r="FN524" s="54"/>
      <c r="FO524" s="54"/>
      <c r="FP524" s="54"/>
      <c r="FQ524" s="54"/>
      <c r="FR524" s="54"/>
      <c r="FS524" s="54"/>
      <c r="FT524" s="54"/>
      <c r="FU524" s="54"/>
      <c r="FV524" s="54"/>
      <c r="FW524" s="54"/>
      <c r="FX524" s="54"/>
      <c r="FY524" s="54"/>
      <c r="FZ524" s="54"/>
      <c r="GA524" s="54"/>
      <c r="GB524" s="54"/>
      <c r="GC524" s="54"/>
      <c r="GD524" s="54"/>
      <c r="GE524" s="54"/>
      <c r="GF524" s="54"/>
      <c r="GG524" s="54"/>
      <c r="GH524" s="54"/>
    </row>
    <row r="525" spans="1:190">
      <c r="A525" s="180"/>
      <c r="B525" s="180"/>
      <c r="C525" s="55"/>
      <c r="D525" s="56"/>
      <c r="E525" s="50"/>
      <c r="F525" s="50"/>
      <c r="G525" s="50"/>
      <c r="H525" s="50"/>
      <c r="I525" s="50"/>
      <c r="J525" s="50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F525" s="54"/>
      <c r="BG525" s="54"/>
      <c r="BH525" s="54"/>
      <c r="BI525" s="54"/>
      <c r="BJ525" s="54"/>
      <c r="BK525" s="54"/>
      <c r="BL525" s="54"/>
      <c r="BM525" s="54"/>
      <c r="BN525" s="54"/>
      <c r="BO525" s="54"/>
      <c r="BP525" s="54"/>
      <c r="BQ525" s="54"/>
      <c r="BR525" s="54"/>
      <c r="BS525" s="54"/>
      <c r="BT525" s="54"/>
      <c r="BU525" s="54"/>
      <c r="BV525" s="54"/>
      <c r="BW525" s="54"/>
      <c r="BX525" s="54"/>
      <c r="BY525" s="54"/>
      <c r="BZ525" s="54"/>
      <c r="CA525" s="54"/>
      <c r="CB525" s="54"/>
      <c r="CC525" s="54"/>
      <c r="CD525" s="54"/>
      <c r="CE525" s="54"/>
      <c r="CF525" s="54"/>
      <c r="CG525" s="54"/>
      <c r="CH525" s="54"/>
      <c r="CI525" s="54"/>
      <c r="CJ525" s="54"/>
      <c r="CK525" s="54"/>
      <c r="CL525" s="54"/>
      <c r="CM525" s="54"/>
      <c r="CN525" s="54"/>
      <c r="CO525" s="54"/>
      <c r="CP525" s="54"/>
      <c r="CQ525" s="54"/>
      <c r="CR525" s="54"/>
      <c r="CS525" s="54"/>
      <c r="CT525" s="54"/>
      <c r="CU525" s="54"/>
      <c r="CV525" s="54"/>
      <c r="CW525" s="54"/>
      <c r="CX525" s="54"/>
      <c r="CY525" s="54"/>
      <c r="CZ525" s="54"/>
      <c r="DA525" s="54"/>
      <c r="DB525" s="54"/>
      <c r="DC525" s="54"/>
      <c r="DD525" s="54"/>
      <c r="DE525" s="54"/>
      <c r="DF525" s="54"/>
      <c r="DG525" s="54"/>
      <c r="DH525" s="54"/>
      <c r="DI525" s="54"/>
      <c r="DJ525" s="54"/>
      <c r="DK525" s="54"/>
      <c r="DL525" s="54"/>
      <c r="DM525" s="54"/>
      <c r="DN525" s="54"/>
      <c r="DO525" s="54"/>
      <c r="DP525" s="54"/>
      <c r="DQ525" s="54"/>
      <c r="DR525" s="54"/>
      <c r="DS525" s="54"/>
      <c r="DT525" s="54"/>
      <c r="DU525" s="54"/>
      <c r="DV525" s="54"/>
      <c r="DW525" s="54"/>
      <c r="DX525" s="54"/>
      <c r="DY525" s="54"/>
      <c r="DZ525" s="54"/>
      <c r="EA525" s="54"/>
      <c r="EB525" s="54"/>
      <c r="EC525" s="54"/>
      <c r="ED525" s="54"/>
      <c r="EE525" s="54"/>
      <c r="EF525" s="54"/>
      <c r="EG525" s="54"/>
      <c r="EH525" s="54"/>
      <c r="EI525" s="54"/>
      <c r="EJ525" s="54"/>
      <c r="EK525" s="54"/>
      <c r="EL525" s="54"/>
      <c r="EM525" s="54"/>
      <c r="EN525" s="54"/>
      <c r="EO525" s="54"/>
      <c r="EP525" s="54"/>
      <c r="EQ525" s="54"/>
      <c r="ER525" s="54"/>
      <c r="ES525" s="54"/>
      <c r="ET525" s="54"/>
      <c r="EU525" s="54"/>
      <c r="EV525" s="54"/>
      <c r="EW525" s="54"/>
      <c r="EX525" s="54"/>
      <c r="EY525" s="54"/>
      <c r="EZ525" s="54"/>
      <c r="FA525" s="54"/>
      <c r="FB525" s="54"/>
      <c r="FC525" s="54"/>
      <c r="FD525" s="54"/>
      <c r="FE525" s="54"/>
      <c r="FF525" s="54"/>
      <c r="FG525" s="54"/>
      <c r="FH525" s="54"/>
      <c r="FI525" s="54"/>
      <c r="FJ525" s="54"/>
      <c r="FK525" s="54"/>
      <c r="FL525" s="54"/>
      <c r="FM525" s="54"/>
      <c r="FN525" s="54"/>
      <c r="FO525" s="54"/>
      <c r="FP525" s="54"/>
      <c r="FQ525" s="54"/>
      <c r="FR525" s="54"/>
      <c r="FS525" s="54"/>
      <c r="FT525" s="54"/>
      <c r="FU525" s="54"/>
      <c r="FV525" s="54"/>
      <c r="FW525" s="54"/>
      <c r="FX525" s="54"/>
      <c r="FY525" s="54"/>
      <c r="FZ525" s="54"/>
      <c r="GA525" s="54"/>
      <c r="GB525" s="54"/>
      <c r="GC525" s="54"/>
      <c r="GD525" s="54"/>
      <c r="GE525" s="54"/>
      <c r="GF525" s="54"/>
      <c r="GG525" s="54"/>
      <c r="GH525" s="54"/>
    </row>
    <row r="526" spans="1:190">
      <c r="A526" s="180"/>
      <c r="B526" s="180"/>
      <c r="C526" s="55"/>
      <c r="D526" s="56"/>
      <c r="E526" s="50"/>
      <c r="F526" s="50"/>
      <c r="G526" s="50"/>
      <c r="H526" s="50"/>
      <c r="I526" s="50"/>
      <c r="J526" s="50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/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F526" s="54"/>
      <c r="BG526" s="54"/>
      <c r="BH526" s="54"/>
      <c r="BI526" s="54"/>
      <c r="BJ526" s="54"/>
      <c r="BK526" s="54"/>
      <c r="BL526" s="54"/>
      <c r="BM526" s="54"/>
      <c r="BN526" s="54"/>
      <c r="BO526" s="54"/>
      <c r="BP526" s="54"/>
      <c r="BQ526" s="54"/>
      <c r="BR526" s="54"/>
      <c r="BS526" s="54"/>
      <c r="BT526" s="54"/>
      <c r="BU526" s="54"/>
      <c r="BV526" s="54"/>
      <c r="BW526" s="54"/>
      <c r="BX526" s="54"/>
      <c r="BY526" s="54"/>
      <c r="BZ526" s="54"/>
      <c r="CA526" s="54"/>
      <c r="CB526" s="54"/>
      <c r="CC526" s="54"/>
      <c r="CD526" s="54"/>
      <c r="CE526" s="54"/>
      <c r="CF526" s="54"/>
      <c r="CG526" s="54"/>
      <c r="CH526" s="54"/>
      <c r="CI526" s="54"/>
      <c r="CJ526" s="54"/>
      <c r="CK526" s="54"/>
      <c r="CL526" s="54"/>
      <c r="CM526" s="54"/>
      <c r="CN526" s="54"/>
      <c r="CO526" s="54"/>
      <c r="CP526" s="54"/>
      <c r="CQ526" s="54"/>
      <c r="CR526" s="54"/>
      <c r="CS526" s="54"/>
      <c r="CT526" s="54"/>
      <c r="CU526" s="54"/>
      <c r="CV526" s="54"/>
      <c r="CW526" s="54"/>
      <c r="CX526" s="54"/>
      <c r="CY526" s="54"/>
      <c r="CZ526" s="54"/>
      <c r="DA526" s="54"/>
      <c r="DB526" s="54"/>
      <c r="DC526" s="54"/>
      <c r="DD526" s="54"/>
      <c r="DE526" s="54"/>
      <c r="DF526" s="54"/>
      <c r="DG526" s="54"/>
      <c r="DH526" s="54"/>
      <c r="DI526" s="54"/>
      <c r="DJ526" s="54"/>
      <c r="DK526" s="54"/>
      <c r="DL526" s="54"/>
      <c r="DM526" s="54"/>
      <c r="DN526" s="54"/>
      <c r="DO526" s="54"/>
      <c r="DP526" s="54"/>
      <c r="DQ526" s="54"/>
      <c r="DR526" s="54"/>
      <c r="DS526" s="54"/>
      <c r="DT526" s="54"/>
      <c r="DU526" s="54"/>
      <c r="DV526" s="54"/>
      <c r="DW526" s="54"/>
      <c r="DX526" s="54"/>
      <c r="DY526" s="54"/>
      <c r="DZ526" s="54"/>
      <c r="EA526" s="54"/>
      <c r="EB526" s="54"/>
      <c r="EC526" s="54"/>
      <c r="ED526" s="54"/>
      <c r="EE526" s="54"/>
      <c r="EF526" s="54"/>
      <c r="EG526" s="54"/>
      <c r="EH526" s="54"/>
      <c r="EI526" s="54"/>
      <c r="EJ526" s="54"/>
      <c r="EK526" s="54"/>
      <c r="EL526" s="54"/>
      <c r="EM526" s="54"/>
      <c r="EN526" s="54"/>
      <c r="EO526" s="54"/>
      <c r="EP526" s="54"/>
      <c r="EQ526" s="54"/>
      <c r="ER526" s="54"/>
      <c r="ES526" s="54"/>
      <c r="ET526" s="54"/>
      <c r="EU526" s="54"/>
      <c r="EV526" s="54"/>
      <c r="EW526" s="54"/>
      <c r="EX526" s="54"/>
      <c r="EY526" s="54"/>
      <c r="EZ526" s="54"/>
      <c r="FA526" s="54"/>
      <c r="FB526" s="54"/>
      <c r="FC526" s="54"/>
      <c r="FD526" s="54"/>
      <c r="FE526" s="54"/>
      <c r="FF526" s="54"/>
      <c r="FG526" s="54"/>
      <c r="FH526" s="54"/>
      <c r="FI526" s="54"/>
      <c r="FJ526" s="54"/>
      <c r="FK526" s="54"/>
      <c r="FL526" s="54"/>
      <c r="FM526" s="54"/>
      <c r="FN526" s="54"/>
      <c r="FO526" s="54"/>
      <c r="FP526" s="54"/>
      <c r="FQ526" s="54"/>
      <c r="FR526" s="54"/>
      <c r="FS526" s="54"/>
      <c r="FT526" s="54"/>
      <c r="FU526" s="54"/>
      <c r="FV526" s="54"/>
      <c r="FW526" s="54"/>
      <c r="FX526" s="54"/>
      <c r="FY526" s="54"/>
      <c r="FZ526" s="54"/>
      <c r="GA526" s="54"/>
      <c r="GB526" s="54"/>
      <c r="GC526" s="54"/>
      <c r="GD526" s="54"/>
      <c r="GE526" s="54"/>
      <c r="GF526" s="54"/>
      <c r="GG526" s="54"/>
      <c r="GH526" s="54"/>
    </row>
    <row r="527" spans="1:190">
      <c r="A527" s="180"/>
      <c r="B527" s="180"/>
      <c r="C527" s="55"/>
      <c r="D527" s="56"/>
      <c r="E527" s="50"/>
      <c r="F527" s="50"/>
      <c r="G527" s="50"/>
      <c r="H527" s="50"/>
      <c r="I527" s="50"/>
      <c r="J527" s="50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/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F527" s="54"/>
      <c r="BG527" s="54"/>
      <c r="BH527" s="54"/>
      <c r="BI527" s="54"/>
      <c r="BJ527" s="54"/>
      <c r="BK527" s="54"/>
      <c r="BL527" s="54"/>
      <c r="BM527" s="54"/>
      <c r="BN527" s="54"/>
      <c r="BO527" s="54"/>
      <c r="BP527" s="54"/>
      <c r="BQ527" s="54"/>
      <c r="BR527" s="54"/>
      <c r="BS527" s="54"/>
      <c r="BT527" s="54"/>
      <c r="BU527" s="54"/>
      <c r="BV527" s="54"/>
      <c r="BW527" s="54"/>
      <c r="BX527" s="54"/>
      <c r="BY527" s="54"/>
      <c r="BZ527" s="54"/>
      <c r="CA527" s="54"/>
      <c r="CB527" s="54"/>
      <c r="CC527" s="54"/>
      <c r="CD527" s="54"/>
      <c r="CE527" s="54"/>
      <c r="CF527" s="54"/>
      <c r="CG527" s="54"/>
      <c r="CH527" s="54"/>
      <c r="CI527" s="54"/>
      <c r="CJ527" s="54"/>
      <c r="CK527" s="54"/>
      <c r="CL527" s="54"/>
      <c r="CM527" s="54"/>
      <c r="CN527" s="54"/>
      <c r="CO527" s="54"/>
      <c r="CP527" s="54"/>
      <c r="CQ527" s="54"/>
      <c r="CR527" s="54"/>
      <c r="CS527" s="54"/>
      <c r="CT527" s="54"/>
      <c r="CU527" s="54"/>
      <c r="CV527" s="54"/>
      <c r="CW527" s="54"/>
      <c r="CX527" s="54"/>
      <c r="CY527" s="54"/>
      <c r="CZ527" s="54"/>
      <c r="DA527" s="54"/>
      <c r="DB527" s="54"/>
      <c r="DC527" s="54"/>
      <c r="DD527" s="54"/>
      <c r="DE527" s="54"/>
      <c r="DF527" s="54"/>
      <c r="DG527" s="54"/>
      <c r="DH527" s="54"/>
      <c r="DI527" s="54"/>
      <c r="DJ527" s="54"/>
      <c r="DK527" s="54"/>
      <c r="DL527" s="54"/>
      <c r="DM527" s="54"/>
      <c r="DN527" s="54"/>
      <c r="DO527" s="54"/>
      <c r="DP527" s="54"/>
      <c r="DQ527" s="54"/>
      <c r="DR527" s="54"/>
      <c r="DS527" s="54"/>
      <c r="DT527" s="54"/>
      <c r="DU527" s="54"/>
      <c r="DV527" s="54"/>
      <c r="DW527" s="54"/>
      <c r="DX527" s="54"/>
      <c r="DY527" s="54"/>
      <c r="DZ527" s="54"/>
      <c r="EA527" s="54"/>
      <c r="EB527" s="54"/>
      <c r="EC527" s="54"/>
      <c r="ED527" s="54"/>
      <c r="EE527" s="54"/>
      <c r="EF527" s="54"/>
      <c r="EG527" s="54"/>
      <c r="EH527" s="54"/>
      <c r="EI527" s="54"/>
      <c r="EJ527" s="54"/>
      <c r="EK527" s="54"/>
      <c r="EL527" s="54"/>
      <c r="EM527" s="54"/>
      <c r="EN527" s="54"/>
      <c r="EO527" s="54"/>
      <c r="EP527" s="54"/>
      <c r="EQ527" s="54"/>
      <c r="ER527" s="54"/>
      <c r="ES527" s="54"/>
      <c r="ET527" s="54"/>
      <c r="EU527" s="54"/>
      <c r="EV527" s="54"/>
      <c r="EW527" s="54"/>
      <c r="EX527" s="54"/>
      <c r="EY527" s="54"/>
      <c r="EZ527" s="54"/>
      <c r="FA527" s="54"/>
      <c r="FB527" s="54"/>
      <c r="FC527" s="54"/>
      <c r="FD527" s="54"/>
      <c r="FE527" s="54"/>
      <c r="FF527" s="54"/>
      <c r="FG527" s="54"/>
      <c r="FH527" s="54"/>
      <c r="FI527" s="54"/>
      <c r="FJ527" s="54"/>
      <c r="FK527" s="54"/>
      <c r="FL527" s="54"/>
      <c r="FM527" s="54"/>
      <c r="FN527" s="54"/>
      <c r="FO527" s="54"/>
      <c r="FP527" s="54"/>
      <c r="FQ527" s="54"/>
      <c r="FR527" s="54"/>
      <c r="FS527" s="54"/>
      <c r="FT527" s="54"/>
      <c r="FU527" s="54"/>
      <c r="FV527" s="54"/>
      <c r="FW527" s="54"/>
      <c r="FX527" s="54"/>
      <c r="FY527" s="54"/>
      <c r="FZ527" s="54"/>
      <c r="GA527" s="54"/>
      <c r="GB527" s="54"/>
      <c r="GC527" s="54"/>
      <c r="GD527" s="54"/>
      <c r="GE527" s="54"/>
      <c r="GF527" s="54"/>
      <c r="GG527" s="54"/>
      <c r="GH527" s="54"/>
    </row>
    <row r="528" spans="1:190">
      <c r="A528" s="180"/>
      <c r="B528" s="180"/>
      <c r="C528" s="55"/>
      <c r="D528" s="56"/>
      <c r="E528" s="50"/>
      <c r="F528" s="50"/>
      <c r="G528" s="50"/>
      <c r="H528" s="50"/>
      <c r="I528" s="50"/>
      <c r="J528" s="50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F528" s="54"/>
      <c r="BG528" s="54"/>
      <c r="BH528" s="54"/>
      <c r="BI528" s="54"/>
      <c r="BJ528" s="54"/>
      <c r="BK528" s="54"/>
      <c r="BL528" s="54"/>
      <c r="BM528" s="54"/>
      <c r="BN528" s="54"/>
      <c r="BO528" s="54"/>
      <c r="BP528" s="54"/>
      <c r="BQ528" s="54"/>
      <c r="BR528" s="54"/>
      <c r="BS528" s="54"/>
      <c r="BT528" s="54"/>
      <c r="BU528" s="54"/>
      <c r="BV528" s="54"/>
      <c r="BW528" s="54"/>
      <c r="BX528" s="54"/>
      <c r="BY528" s="54"/>
      <c r="BZ528" s="54"/>
      <c r="CA528" s="54"/>
      <c r="CB528" s="54"/>
      <c r="CC528" s="54"/>
      <c r="CD528" s="54"/>
      <c r="CE528" s="54"/>
      <c r="CF528" s="54"/>
      <c r="CG528" s="54"/>
      <c r="CH528" s="54"/>
      <c r="CI528" s="54"/>
      <c r="CJ528" s="54"/>
      <c r="CK528" s="54"/>
      <c r="CL528" s="54"/>
      <c r="CM528" s="54"/>
      <c r="CN528" s="54"/>
      <c r="CO528" s="54"/>
      <c r="CP528" s="54"/>
      <c r="CQ528" s="54"/>
      <c r="CR528" s="54"/>
      <c r="CS528" s="54"/>
      <c r="CT528" s="54"/>
      <c r="CU528" s="54"/>
      <c r="CV528" s="54"/>
      <c r="CW528" s="54"/>
      <c r="CX528" s="54"/>
      <c r="CY528" s="54"/>
      <c r="CZ528" s="54"/>
      <c r="DA528" s="54"/>
      <c r="DB528" s="54"/>
      <c r="DC528" s="54"/>
      <c r="DD528" s="54"/>
      <c r="DE528" s="54"/>
      <c r="DF528" s="54"/>
      <c r="DG528" s="54"/>
      <c r="DH528" s="54"/>
      <c r="DI528" s="54"/>
      <c r="DJ528" s="54"/>
      <c r="DK528" s="54"/>
      <c r="DL528" s="54"/>
      <c r="DM528" s="54"/>
      <c r="DN528" s="54"/>
      <c r="DO528" s="54"/>
      <c r="DP528" s="54"/>
      <c r="DQ528" s="54"/>
      <c r="DR528" s="54"/>
      <c r="DS528" s="54"/>
      <c r="DT528" s="54"/>
      <c r="DU528" s="54"/>
      <c r="DV528" s="54"/>
      <c r="DW528" s="54"/>
      <c r="DX528" s="54"/>
      <c r="DY528" s="54"/>
      <c r="DZ528" s="54"/>
      <c r="EA528" s="54"/>
      <c r="EB528" s="54"/>
      <c r="EC528" s="54"/>
      <c r="ED528" s="54"/>
      <c r="EE528" s="54"/>
      <c r="EF528" s="54"/>
      <c r="EG528" s="54"/>
      <c r="EH528" s="54"/>
      <c r="EI528" s="54"/>
      <c r="EJ528" s="54"/>
      <c r="EK528" s="54"/>
      <c r="EL528" s="54"/>
      <c r="EM528" s="54"/>
      <c r="EN528" s="54"/>
      <c r="EO528" s="54"/>
      <c r="EP528" s="54"/>
      <c r="EQ528" s="54"/>
      <c r="ER528" s="54"/>
      <c r="ES528" s="54"/>
      <c r="ET528" s="54"/>
      <c r="EU528" s="54"/>
      <c r="EV528" s="54"/>
      <c r="EW528" s="54"/>
      <c r="EX528" s="54"/>
      <c r="EY528" s="54"/>
      <c r="EZ528" s="54"/>
      <c r="FA528" s="54"/>
      <c r="FB528" s="54"/>
      <c r="FC528" s="54"/>
      <c r="FD528" s="54"/>
      <c r="FE528" s="54"/>
      <c r="FF528" s="54"/>
      <c r="FG528" s="54"/>
      <c r="FH528" s="54"/>
      <c r="FI528" s="54"/>
      <c r="FJ528" s="54"/>
      <c r="FK528" s="54"/>
      <c r="FL528" s="54"/>
      <c r="FM528" s="54"/>
      <c r="FN528" s="54"/>
      <c r="FO528" s="54"/>
      <c r="FP528" s="54"/>
      <c r="FQ528" s="54"/>
      <c r="FR528" s="54"/>
      <c r="FS528" s="54"/>
      <c r="FT528" s="54"/>
      <c r="FU528" s="54"/>
      <c r="FV528" s="54"/>
      <c r="FW528" s="54"/>
      <c r="FX528" s="54"/>
      <c r="FY528" s="54"/>
      <c r="FZ528" s="54"/>
      <c r="GA528" s="54"/>
      <c r="GB528" s="54"/>
      <c r="GC528" s="54"/>
      <c r="GD528" s="54"/>
      <c r="GE528" s="54"/>
      <c r="GF528" s="54"/>
      <c r="GG528" s="54"/>
      <c r="GH528" s="54"/>
    </row>
    <row r="529" spans="1:190">
      <c r="A529" s="180"/>
      <c r="B529" s="180"/>
      <c r="C529" s="55"/>
      <c r="D529" s="56"/>
      <c r="E529" s="50"/>
      <c r="F529" s="50"/>
      <c r="G529" s="50"/>
      <c r="H529" s="50"/>
      <c r="I529" s="50"/>
      <c r="J529" s="50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F529" s="54"/>
      <c r="BG529" s="54"/>
      <c r="BH529" s="54"/>
      <c r="BI529" s="54"/>
      <c r="BJ529" s="54"/>
      <c r="BK529" s="54"/>
      <c r="BL529" s="54"/>
      <c r="BM529" s="54"/>
      <c r="BN529" s="54"/>
      <c r="BO529" s="54"/>
      <c r="BP529" s="54"/>
      <c r="BQ529" s="54"/>
      <c r="BR529" s="54"/>
      <c r="BS529" s="54"/>
      <c r="BT529" s="54"/>
      <c r="BU529" s="54"/>
      <c r="BV529" s="54"/>
      <c r="BW529" s="54"/>
      <c r="BX529" s="54"/>
      <c r="BY529" s="54"/>
      <c r="BZ529" s="54"/>
      <c r="CA529" s="54"/>
      <c r="CB529" s="54"/>
      <c r="CC529" s="54"/>
      <c r="CD529" s="54"/>
      <c r="CE529" s="54"/>
      <c r="CF529" s="54"/>
      <c r="CG529" s="54"/>
      <c r="CH529" s="54"/>
      <c r="CI529" s="54"/>
      <c r="CJ529" s="54"/>
      <c r="CK529" s="54"/>
      <c r="CL529" s="54"/>
      <c r="CM529" s="54"/>
      <c r="CN529" s="54"/>
      <c r="CO529" s="54"/>
      <c r="CP529" s="54"/>
      <c r="CQ529" s="54"/>
      <c r="CR529" s="54"/>
      <c r="CS529" s="54"/>
      <c r="CT529" s="54"/>
      <c r="CU529" s="54"/>
      <c r="CV529" s="54"/>
      <c r="CW529" s="54"/>
      <c r="CX529" s="54"/>
      <c r="CY529" s="54"/>
      <c r="CZ529" s="54"/>
      <c r="DA529" s="54"/>
      <c r="DB529" s="54"/>
      <c r="DC529" s="54"/>
      <c r="DD529" s="54"/>
      <c r="DE529" s="54"/>
      <c r="DF529" s="54"/>
      <c r="DG529" s="54"/>
      <c r="DH529" s="54"/>
      <c r="DI529" s="54"/>
      <c r="DJ529" s="54"/>
      <c r="DK529" s="54"/>
      <c r="DL529" s="54"/>
      <c r="DM529" s="54"/>
      <c r="DN529" s="54"/>
      <c r="DO529" s="54"/>
      <c r="DP529" s="54"/>
      <c r="DQ529" s="54"/>
      <c r="DR529" s="54"/>
      <c r="DS529" s="54"/>
      <c r="DT529" s="54"/>
      <c r="DU529" s="54"/>
      <c r="DV529" s="54"/>
      <c r="DW529" s="54"/>
      <c r="DX529" s="54"/>
      <c r="DY529" s="54"/>
      <c r="DZ529" s="54"/>
      <c r="EA529" s="54"/>
      <c r="EB529" s="54"/>
      <c r="EC529" s="54"/>
      <c r="ED529" s="54"/>
      <c r="EE529" s="54"/>
      <c r="EF529" s="54"/>
      <c r="EG529" s="54"/>
      <c r="EH529" s="54"/>
      <c r="EI529" s="54"/>
      <c r="EJ529" s="54"/>
      <c r="EK529" s="54"/>
      <c r="EL529" s="54"/>
      <c r="EM529" s="54"/>
      <c r="EN529" s="54"/>
      <c r="EO529" s="54"/>
      <c r="EP529" s="54"/>
      <c r="EQ529" s="54"/>
      <c r="ER529" s="54"/>
      <c r="ES529" s="54"/>
      <c r="ET529" s="54"/>
      <c r="EU529" s="54"/>
      <c r="EV529" s="54"/>
      <c r="EW529" s="54"/>
      <c r="EX529" s="54"/>
      <c r="EY529" s="54"/>
      <c r="EZ529" s="54"/>
      <c r="FA529" s="54"/>
      <c r="FB529" s="54"/>
      <c r="FC529" s="54"/>
      <c r="FD529" s="54"/>
      <c r="FE529" s="54"/>
      <c r="FF529" s="54"/>
      <c r="FG529" s="54"/>
      <c r="FH529" s="54"/>
      <c r="FI529" s="54"/>
      <c r="FJ529" s="54"/>
      <c r="FK529" s="54"/>
      <c r="FL529" s="54"/>
      <c r="FM529" s="54"/>
      <c r="FN529" s="54"/>
      <c r="FO529" s="54"/>
      <c r="FP529" s="54"/>
      <c r="FQ529" s="54"/>
      <c r="FR529" s="54"/>
      <c r="FS529" s="54"/>
      <c r="FT529" s="54"/>
      <c r="FU529" s="54"/>
      <c r="FV529" s="54"/>
      <c r="FW529" s="54"/>
      <c r="FX529" s="54"/>
      <c r="FY529" s="54"/>
      <c r="FZ529" s="54"/>
      <c r="GA529" s="54"/>
      <c r="GB529" s="54"/>
      <c r="GC529" s="54"/>
      <c r="GD529" s="54"/>
      <c r="GE529" s="54"/>
      <c r="GF529" s="54"/>
      <c r="GG529" s="54"/>
      <c r="GH529" s="54"/>
    </row>
    <row r="530" spans="1:190">
      <c r="A530" s="180"/>
      <c r="B530" s="180"/>
      <c r="C530" s="55"/>
      <c r="D530" s="56"/>
      <c r="E530" s="50"/>
      <c r="F530" s="50"/>
      <c r="G530" s="50"/>
      <c r="H530" s="50"/>
      <c r="I530" s="50"/>
      <c r="J530" s="50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F530" s="54"/>
      <c r="BG530" s="54"/>
      <c r="BH530" s="54"/>
      <c r="BI530" s="54"/>
      <c r="BJ530" s="54"/>
      <c r="BK530" s="54"/>
      <c r="BL530" s="54"/>
      <c r="BM530" s="54"/>
      <c r="BN530" s="54"/>
      <c r="BO530" s="54"/>
      <c r="BP530" s="54"/>
      <c r="BQ530" s="54"/>
      <c r="BR530" s="54"/>
      <c r="BS530" s="54"/>
      <c r="BT530" s="54"/>
      <c r="BU530" s="54"/>
      <c r="BV530" s="54"/>
      <c r="BW530" s="54"/>
      <c r="BX530" s="54"/>
      <c r="BY530" s="54"/>
      <c r="BZ530" s="54"/>
      <c r="CA530" s="54"/>
      <c r="CB530" s="54"/>
      <c r="CC530" s="54"/>
      <c r="CD530" s="54"/>
      <c r="CE530" s="54"/>
      <c r="CF530" s="54"/>
      <c r="CG530" s="54"/>
      <c r="CH530" s="54"/>
      <c r="CI530" s="54"/>
      <c r="CJ530" s="54"/>
      <c r="CK530" s="54"/>
      <c r="CL530" s="54"/>
      <c r="CM530" s="54"/>
      <c r="CN530" s="54"/>
      <c r="CO530" s="54"/>
      <c r="CP530" s="54"/>
      <c r="CQ530" s="54"/>
      <c r="CR530" s="54"/>
      <c r="CS530" s="54"/>
      <c r="CT530" s="54"/>
      <c r="CU530" s="54"/>
      <c r="CV530" s="54"/>
      <c r="CW530" s="54"/>
      <c r="CX530" s="54"/>
      <c r="CY530" s="54"/>
      <c r="CZ530" s="54"/>
      <c r="DA530" s="54"/>
      <c r="DB530" s="54"/>
      <c r="DC530" s="54"/>
      <c r="DD530" s="54"/>
      <c r="DE530" s="54"/>
      <c r="DF530" s="54"/>
      <c r="DG530" s="54"/>
      <c r="DH530" s="54"/>
      <c r="DI530" s="54"/>
      <c r="DJ530" s="54"/>
      <c r="DK530" s="54"/>
      <c r="DL530" s="54"/>
      <c r="DM530" s="54"/>
      <c r="DN530" s="54"/>
      <c r="DO530" s="54"/>
      <c r="DP530" s="54"/>
      <c r="DQ530" s="54"/>
      <c r="DR530" s="54"/>
      <c r="DS530" s="54"/>
      <c r="DT530" s="54"/>
      <c r="DU530" s="54"/>
      <c r="DV530" s="54"/>
      <c r="DW530" s="54"/>
      <c r="DX530" s="54"/>
      <c r="DY530" s="54"/>
      <c r="DZ530" s="54"/>
      <c r="EA530" s="54"/>
      <c r="EB530" s="54"/>
      <c r="EC530" s="54"/>
      <c r="ED530" s="54"/>
      <c r="EE530" s="54"/>
      <c r="EF530" s="54"/>
      <c r="EG530" s="54"/>
      <c r="EH530" s="54"/>
      <c r="EI530" s="54"/>
      <c r="EJ530" s="54"/>
      <c r="EK530" s="54"/>
      <c r="EL530" s="54"/>
      <c r="EM530" s="54"/>
      <c r="EN530" s="54"/>
      <c r="EO530" s="54"/>
      <c r="EP530" s="54"/>
      <c r="EQ530" s="54"/>
      <c r="ER530" s="54"/>
      <c r="ES530" s="54"/>
      <c r="ET530" s="54"/>
      <c r="EU530" s="54"/>
      <c r="EV530" s="54"/>
      <c r="EW530" s="54"/>
      <c r="EX530" s="54"/>
      <c r="EY530" s="54"/>
      <c r="EZ530" s="54"/>
      <c r="FA530" s="54"/>
      <c r="FB530" s="54"/>
      <c r="FC530" s="54"/>
      <c r="FD530" s="54"/>
      <c r="FE530" s="54"/>
      <c r="FF530" s="54"/>
      <c r="FG530" s="54"/>
      <c r="FH530" s="54"/>
      <c r="FI530" s="54"/>
      <c r="FJ530" s="54"/>
      <c r="FK530" s="54"/>
      <c r="FL530" s="54"/>
      <c r="FM530" s="54"/>
      <c r="FN530" s="54"/>
      <c r="FO530" s="54"/>
      <c r="FP530" s="54"/>
      <c r="FQ530" s="54"/>
      <c r="FR530" s="54"/>
      <c r="FS530" s="54"/>
      <c r="FT530" s="54"/>
      <c r="FU530" s="54"/>
      <c r="FV530" s="54"/>
      <c r="FW530" s="54"/>
      <c r="FX530" s="54"/>
      <c r="FY530" s="54"/>
      <c r="FZ530" s="54"/>
      <c r="GA530" s="54"/>
      <c r="GB530" s="54"/>
      <c r="GC530" s="54"/>
      <c r="GD530" s="54"/>
      <c r="GE530" s="54"/>
      <c r="GF530" s="54"/>
      <c r="GG530" s="54"/>
      <c r="GH530" s="54"/>
    </row>
    <row r="531" spans="1:190">
      <c r="A531" s="180"/>
      <c r="B531" s="180"/>
      <c r="C531" s="55"/>
      <c r="D531" s="56"/>
      <c r="E531" s="50"/>
      <c r="F531" s="50"/>
      <c r="G531" s="50"/>
      <c r="H531" s="50"/>
      <c r="I531" s="50"/>
      <c r="J531" s="50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/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F531" s="54"/>
      <c r="BG531" s="54"/>
      <c r="BH531" s="54"/>
      <c r="BI531" s="54"/>
      <c r="BJ531" s="54"/>
      <c r="BK531" s="54"/>
      <c r="BL531" s="54"/>
      <c r="BM531" s="54"/>
      <c r="BN531" s="54"/>
      <c r="BO531" s="54"/>
      <c r="BP531" s="54"/>
      <c r="BQ531" s="54"/>
      <c r="BR531" s="54"/>
      <c r="BS531" s="54"/>
      <c r="BT531" s="54"/>
      <c r="BU531" s="54"/>
      <c r="BV531" s="54"/>
      <c r="BW531" s="54"/>
      <c r="BX531" s="54"/>
      <c r="BY531" s="54"/>
      <c r="BZ531" s="54"/>
      <c r="CA531" s="54"/>
      <c r="CB531" s="54"/>
      <c r="CC531" s="54"/>
      <c r="CD531" s="54"/>
      <c r="CE531" s="54"/>
      <c r="CF531" s="54"/>
      <c r="CG531" s="54"/>
      <c r="CH531" s="54"/>
      <c r="CI531" s="54"/>
      <c r="CJ531" s="54"/>
      <c r="CK531" s="54"/>
      <c r="CL531" s="54"/>
      <c r="CM531" s="54"/>
      <c r="CN531" s="54"/>
      <c r="CO531" s="54"/>
      <c r="CP531" s="54"/>
      <c r="CQ531" s="54"/>
      <c r="CR531" s="54"/>
      <c r="CS531" s="54"/>
      <c r="CT531" s="54"/>
      <c r="CU531" s="54"/>
      <c r="CV531" s="54"/>
      <c r="CW531" s="54"/>
      <c r="CX531" s="54"/>
      <c r="CY531" s="54"/>
      <c r="CZ531" s="54"/>
      <c r="DA531" s="54"/>
      <c r="DB531" s="54"/>
      <c r="DC531" s="54"/>
      <c r="DD531" s="54"/>
      <c r="DE531" s="54"/>
      <c r="DF531" s="54"/>
      <c r="DG531" s="54"/>
      <c r="DH531" s="54"/>
      <c r="DI531" s="54"/>
      <c r="DJ531" s="54"/>
      <c r="DK531" s="54"/>
      <c r="DL531" s="54"/>
      <c r="DM531" s="54"/>
      <c r="DN531" s="54"/>
      <c r="DO531" s="54"/>
      <c r="DP531" s="54"/>
      <c r="DQ531" s="54"/>
      <c r="DR531" s="54"/>
      <c r="DS531" s="54"/>
      <c r="DT531" s="54"/>
      <c r="DU531" s="54"/>
      <c r="DV531" s="54"/>
      <c r="DW531" s="54"/>
      <c r="DX531" s="54"/>
      <c r="DY531" s="54"/>
      <c r="DZ531" s="54"/>
      <c r="EA531" s="54"/>
      <c r="EB531" s="54"/>
      <c r="EC531" s="54"/>
      <c r="ED531" s="54"/>
      <c r="EE531" s="54"/>
      <c r="EF531" s="54"/>
      <c r="EG531" s="54"/>
      <c r="EH531" s="54"/>
      <c r="EI531" s="54"/>
      <c r="EJ531" s="54"/>
      <c r="EK531" s="54"/>
      <c r="EL531" s="54"/>
      <c r="EM531" s="54"/>
      <c r="EN531" s="54"/>
      <c r="EO531" s="54"/>
      <c r="EP531" s="54"/>
      <c r="EQ531" s="54"/>
      <c r="ER531" s="54"/>
      <c r="ES531" s="54"/>
      <c r="ET531" s="54"/>
      <c r="EU531" s="54"/>
      <c r="EV531" s="54"/>
      <c r="EW531" s="54"/>
      <c r="EX531" s="54"/>
      <c r="EY531" s="54"/>
      <c r="EZ531" s="54"/>
      <c r="FA531" s="54"/>
      <c r="FB531" s="54"/>
      <c r="FC531" s="54"/>
      <c r="FD531" s="54"/>
      <c r="FE531" s="54"/>
      <c r="FF531" s="54"/>
      <c r="FG531" s="54"/>
      <c r="FH531" s="54"/>
      <c r="FI531" s="54"/>
      <c r="FJ531" s="54"/>
      <c r="FK531" s="54"/>
      <c r="FL531" s="54"/>
      <c r="FM531" s="54"/>
      <c r="FN531" s="54"/>
      <c r="FO531" s="54"/>
      <c r="FP531" s="54"/>
      <c r="FQ531" s="54"/>
      <c r="FR531" s="54"/>
      <c r="FS531" s="54"/>
      <c r="FT531" s="54"/>
      <c r="FU531" s="54"/>
      <c r="FV531" s="54"/>
      <c r="FW531" s="54"/>
      <c r="FX531" s="54"/>
      <c r="FY531" s="54"/>
      <c r="FZ531" s="54"/>
      <c r="GA531" s="54"/>
      <c r="GB531" s="54"/>
      <c r="GC531" s="54"/>
      <c r="GD531" s="54"/>
      <c r="GE531" s="54"/>
      <c r="GF531" s="54"/>
      <c r="GG531" s="54"/>
      <c r="GH531" s="54"/>
    </row>
    <row r="532" spans="1:190">
      <c r="A532" s="180"/>
      <c r="B532" s="180"/>
      <c r="C532" s="55"/>
      <c r="D532" s="56"/>
      <c r="E532" s="50"/>
      <c r="F532" s="50"/>
      <c r="G532" s="50"/>
      <c r="H532" s="50"/>
      <c r="I532" s="50"/>
      <c r="J532" s="50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/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F532" s="54"/>
      <c r="BG532" s="54"/>
      <c r="BH532" s="54"/>
      <c r="BI532" s="54"/>
      <c r="BJ532" s="54"/>
      <c r="BK532" s="54"/>
      <c r="BL532" s="54"/>
      <c r="BM532" s="54"/>
      <c r="BN532" s="54"/>
      <c r="BO532" s="54"/>
      <c r="BP532" s="54"/>
      <c r="BQ532" s="54"/>
      <c r="BR532" s="54"/>
      <c r="BS532" s="54"/>
      <c r="BT532" s="54"/>
      <c r="BU532" s="54"/>
      <c r="BV532" s="54"/>
      <c r="BW532" s="54"/>
      <c r="BX532" s="54"/>
      <c r="BY532" s="54"/>
      <c r="BZ532" s="54"/>
      <c r="CA532" s="54"/>
      <c r="CB532" s="54"/>
      <c r="CC532" s="54"/>
      <c r="CD532" s="54"/>
      <c r="CE532" s="54"/>
      <c r="CF532" s="54"/>
      <c r="CG532" s="54"/>
      <c r="CH532" s="54"/>
      <c r="CI532" s="54"/>
      <c r="CJ532" s="54"/>
      <c r="CK532" s="54"/>
      <c r="CL532" s="54"/>
      <c r="CM532" s="54"/>
      <c r="CN532" s="54"/>
      <c r="CO532" s="54"/>
      <c r="CP532" s="54"/>
      <c r="CQ532" s="54"/>
      <c r="CR532" s="54"/>
      <c r="CS532" s="54"/>
      <c r="CT532" s="54"/>
      <c r="CU532" s="54"/>
      <c r="CV532" s="54"/>
      <c r="CW532" s="54"/>
      <c r="CX532" s="54"/>
      <c r="CY532" s="54"/>
      <c r="CZ532" s="54"/>
      <c r="DA532" s="54"/>
      <c r="DB532" s="54"/>
      <c r="DC532" s="54"/>
      <c r="DD532" s="54"/>
      <c r="DE532" s="54"/>
      <c r="DF532" s="54"/>
      <c r="DG532" s="54"/>
      <c r="DH532" s="54"/>
      <c r="DI532" s="54"/>
      <c r="DJ532" s="54"/>
      <c r="DK532" s="54"/>
      <c r="DL532" s="54"/>
      <c r="DM532" s="54"/>
      <c r="DN532" s="54"/>
      <c r="DO532" s="54"/>
      <c r="DP532" s="54"/>
      <c r="DQ532" s="54"/>
      <c r="DR532" s="54"/>
      <c r="DS532" s="54"/>
      <c r="DT532" s="54"/>
      <c r="DU532" s="54"/>
      <c r="DV532" s="54"/>
      <c r="DW532" s="54"/>
      <c r="DX532" s="54"/>
      <c r="DY532" s="54"/>
      <c r="DZ532" s="54"/>
      <c r="EA532" s="54"/>
      <c r="EB532" s="54"/>
      <c r="EC532" s="54"/>
      <c r="ED532" s="54"/>
      <c r="EE532" s="54"/>
      <c r="EF532" s="54"/>
      <c r="EG532" s="54"/>
      <c r="EH532" s="54"/>
      <c r="EI532" s="54"/>
      <c r="EJ532" s="54"/>
      <c r="EK532" s="54"/>
      <c r="EL532" s="54"/>
      <c r="EM532" s="54"/>
      <c r="EN532" s="54"/>
      <c r="EO532" s="54"/>
      <c r="EP532" s="54"/>
      <c r="EQ532" s="54"/>
      <c r="ER532" s="54"/>
      <c r="ES532" s="54"/>
      <c r="ET532" s="54"/>
      <c r="EU532" s="54"/>
      <c r="EV532" s="54"/>
      <c r="EW532" s="54"/>
      <c r="EX532" s="54"/>
      <c r="EY532" s="54"/>
      <c r="EZ532" s="54"/>
      <c r="FA532" s="54"/>
      <c r="FB532" s="54"/>
      <c r="FC532" s="54"/>
      <c r="FD532" s="54"/>
      <c r="FE532" s="54"/>
      <c r="FF532" s="54"/>
      <c r="FG532" s="54"/>
      <c r="FH532" s="54"/>
      <c r="FI532" s="54"/>
      <c r="FJ532" s="54"/>
      <c r="FK532" s="54"/>
      <c r="FL532" s="54"/>
      <c r="FM532" s="54"/>
      <c r="FN532" s="54"/>
      <c r="FO532" s="54"/>
      <c r="FP532" s="54"/>
      <c r="FQ532" s="54"/>
      <c r="FR532" s="54"/>
      <c r="FS532" s="54"/>
      <c r="FT532" s="54"/>
      <c r="FU532" s="54"/>
      <c r="FV532" s="54"/>
      <c r="FW532" s="54"/>
      <c r="FX532" s="54"/>
      <c r="FY532" s="54"/>
      <c r="FZ532" s="54"/>
      <c r="GA532" s="54"/>
      <c r="GB532" s="54"/>
      <c r="GC532" s="54"/>
      <c r="GD532" s="54"/>
      <c r="GE532" s="54"/>
      <c r="GF532" s="54"/>
      <c r="GG532" s="54"/>
      <c r="GH532" s="54"/>
    </row>
    <row r="533" spans="1:190">
      <c r="A533" s="180"/>
      <c r="B533" s="180"/>
      <c r="C533" s="55"/>
      <c r="D533" s="56"/>
      <c r="E533" s="50"/>
      <c r="F533" s="50"/>
      <c r="G533" s="50"/>
      <c r="H533" s="50"/>
      <c r="I533" s="50"/>
      <c r="J533" s="50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F533" s="54"/>
      <c r="BG533" s="54"/>
      <c r="BH533" s="54"/>
      <c r="BI533" s="54"/>
      <c r="BJ533" s="54"/>
      <c r="BK533" s="54"/>
      <c r="BL533" s="54"/>
      <c r="BM533" s="54"/>
      <c r="BN533" s="54"/>
      <c r="BO533" s="54"/>
      <c r="BP533" s="54"/>
      <c r="BQ533" s="54"/>
      <c r="BR533" s="54"/>
      <c r="BS533" s="54"/>
      <c r="BT533" s="54"/>
      <c r="BU533" s="54"/>
      <c r="BV533" s="54"/>
      <c r="BW533" s="54"/>
      <c r="BX533" s="54"/>
      <c r="BY533" s="54"/>
      <c r="BZ533" s="54"/>
      <c r="CA533" s="54"/>
      <c r="CB533" s="54"/>
      <c r="CC533" s="54"/>
      <c r="CD533" s="54"/>
      <c r="CE533" s="54"/>
      <c r="CF533" s="54"/>
      <c r="CG533" s="54"/>
      <c r="CH533" s="54"/>
      <c r="CI533" s="54"/>
      <c r="CJ533" s="54"/>
      <c r="CK533" s="54"/>
      <c r="CL533" s="54"/>
      <c r="CM533" s="54"/>
      <c r="CN533" s="54"/>
      <c r="CO533" s="54"/>
      <c r="CP533" s="54"/>
      <c r="CQ533" s="54"/>
      <c r="CR533" s="54"/>
      <c r="CS533" s="54"/>
      <c r="CT533" s="54"/>
      <c r="CU533" s="54"/>
      <c r="CV533" s="54"/>
      <c r="CW533" s="54"/>
      <c r="CX533" s="54"/>
      <c r="CY533" s="54"/>
      <c r="CZ533" s="54"/>
      <c r="DA533" s="54"/>
      <c r="DB533" s="54"/>
      <c r="DC533" s="54"/>
      <c r="DD533" s="54"/>
      <c r="DE533" s="54"/>
      <c r="DF533" s="54"/>
      <c r="DG533" s="54"/>
      <c r="DH533" s="54"/>
      <c r="DI533" s="54"/>
      <c r="DJ533" s="54"/>
      <c r="DK533" s="54"/>
      <c r="DL533" s="54"/>
      <c r="DM533" s="54"/>
      <c r="DN533" s="54"/>
      <c r="DO533" s="54"/>
      <c r="DP533" s="54"/>
      <c r="DQ533" s="54"/>
      <c r="DR533" s="54"/>
      <c r="DS533" s="54"/>
      <c r="DT533" s="54"/>
      <c r="DU533" s="54"/>
      <c r="DV533" s="54"/>
      <c r="DW533" s="54"/>
      <c r="DX533" s="54"/>
      <c r="DY533" s="54"/>
      <c r="DZ533" s="54"/>
      <c r="EA533" s="54"/>
      <c r="EB533" s="54"/>
      <c r="EC533" s="54"/>
      <c r="ED533" s="54"/>
      <c r="EE533" s="54"/>
      <c r="EF533" s="54"/>
      <c r="EG533" s="54"/>
      <c r="EH533" s="54"/>
      <c r="EI533" s="54"/>
      <c r="EJ533" s="54"/>
      <c r="EK533" s="54"/>
      <c r="EL533" s="54"/>
      <c r="EM533" s="54"/>
      <c r="EN533" s="54"/>
      <c r="EO533" s="54"/>
      <c r="EP533" s="54"/>
      <c r="EQ533" s="54"/>
      <c r="ER533" s="54"/>
      <c r="ES533" s="54"/>
      <c r="ET533" s="54"/>
      <c r="EU533" s="54"/>
      <c r="EV533" s="54"/>
      <c r="EW533" s="54"/>
      <c r="EX533" s="54"/>
      <c r="EY533" s="54"/>
      <c r="EZ533" s="54"/>
      <c r="FA533" s="54"/>
      <c r="FB533" s="54"/>
      <c r="FC533" s="54"/>
      <c r="FD533" s="54"/>
      <c r="FE533" s="54"/>
      <c r="FF533" s="54"/>
      <c r="FG533" s="54"/>
      <c r="FH533" s="54"/>
      <c r="FI533" s="54"/>
      <c r="FJ533" s="54"/>
      <c r="FK533" s="54"/>
      <c r="FL533" s="54"/>
      <c r="FM533" s="54"/>
      <c r="FN533" s="54"/>
      <c r="FO533" s="54"/>
      <c r="FP533" s="54"/>
      <c r="FQ533" s="54"/>
      <c r="FR533" s="54"/>
      <c r="FS533" s="54"/>
      <c r="FT533" s="54"/>
      <c r="FU533" s="54"/>
      <c r="FV533" s="54"/>
      <c r="FW533" s="54"/>
      <c r="FX533" s="54"/>
      <c r="FY533" s="54"/>
      <c r="FZ533" s="54"/>
      <c r="GA533" s="54"/>
      <c r="GB533" s="54"/>
      <c r="GC533" s="54"/>
      <c r="GD533" s="54"/>
      <c r="GE533" s="54"/>
      <c r="GF533" s="54"/>
      <c r="GG533" s="54"/>
      <c r="GH533" s="54"/>
    </row>
    <row r="534" spans="1:190">
      <c r="A534" s="180"/>
      <c r="B534" s="180"/>
      <c r="C534" s="55"/>
      <c r="D534" s="56"/>
      <c r="E534" s="50"/>
      <c r="F534" s="50"/>
      <c r="G534" s="50"/>
      <c r="H534" s="50"/>
      <c r="I534" s="50"/>
      <c r="J534" s="50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F534" s="54"/>
      <c r="BG534" s="54"/>
      <c r="BH534" s="54"/>
      <c r="BI534" s="54"/>
      <c r="BJ534" s="54"/>
      <c r="BK534" s="54"/>
      <c r="BL534" s="54"/>
      <c r="BM534" s="54"/>
      <c r="BN534" s="54"/>
      <c r="BO534" s="54"/>
      <c r="BP534" s="54"/>
      <c r="BQ534" s="54"/>
      <c r="BR534" s="54"/>
      <c r="BS534" s="54"/>
      <c r="BT534" s="54"/>
      <c r="BU534" s="54"/>
      <c r="BV534" s="54"/>
      <c r="BW534" s="54"/>
      <c r="BX534" s="54"/>
      <c r="BY534" s="54"/>
      <c r="BZ534" s="54"/>
      <c r="CA534" s="54"/>
      <c r="CB534" s="54"/>
      <c r="CC534" s="54"/>
      <c r="CD534" s="54"/>
      <c r="CE534" s="54"/>
      <c r="CF534" s="54"/>
      <c r="CG534" s="54"/>
      <c r="CH534" s="54"/>
      <c r="CI534" s="54"/>
      <c r="CJ534" s="54"/>
      <c r="CK534" s="54"/>
      <c r="CL534" s="54"/>
      <c r="CM534" s="54"/>
      <c r="CN534" s="54"/>
      <c r="CO534" s="54"/>
      <c r="CP534" s="54"/>
      <c r="CQ534" s="54"/>
      <c r="CR534" s="54"/>
      <c r="CS534" s="54"/>
      <c r="CT534" s="54"/>
      <c r="CU534" s="54"/>
      <c r="CV534" s="54"/>
      <c r="CW534" s="54"/>
      <c r="CX534" s="54"/>
      <c r="CY534" s="54"/>
      <c r="CZ534" s="54"/>
      <c r="DA534" s="54"/>
      <c r="DB534" s="54"/>
      <c r="DC534" s="54"/>
      <c r="DD534" s="54"/>
      <c r="DE534" s="54"/>
      <c r="DF534" s="54"/>
      <c r="DG534" s="54"/>
      <c r="DH534" s="54"/>
      <c r="DI534" s="54"/>
      <c r="DJ534" s="54"/>
      <c r="DK534" s="54"/>
      <c r="DL534" s="54"/>
      <c r="DM534" s="54"/>
      <c r="DN534" s="54"/>
      <c r="DO534" s="54"/>
      <c r="DP534" s="54"/>
      <c r="DQ534" s="54"/>
      <c r="DR534" s="54"/>
      <c r="DS534" s="54"/>
      <c r="DT534" s="54"/>
      <c r="DU534" s="54"/>
      <c r="DV534" s="54"/>
      <c r="DW534" s="54"/>
      <c r="DX534" s="54"/>
      <c r="DY534" s="54"/>
      <c r="DZ534" s="54"/>
      <c r="EA534" s="54"/>
      <c r="EB534" s="54"/>
      <c r="EC534" s="54"/>
      <c r="ED534" s="54"/>
      <c r="EE534" s="54"/>
      <c r="EF534" s="54"/>
      <c r="EG534" s="54"/>
      <c r="EH534" s="54"/>
      <c r="EI534" s="54"/>
      <c r="EJ534" s="54"/>
      <c r="EK534" s="54"/>
      <c r="EL534" s="54"/>
      <c r="EM534" s="54"/>
      <c r="EN534" s="54"/>
      <c r="EO534" s="54"/>
      <c r="EP534" s="54"/>
      <c r="EQ534" s="54"/>
      <c r="ER534" s="54"/>
      <c r="ES534" s="54"/>
      <c r="ET534" s="54"/>
      <c r="EU534" s="54"/>
      <c r="EV534" s="54"/>
      <c r="EW534" s="54"/>
      <c r="EX534" s="54"/>
      <c r="EY534" s="54"/>
      <c r="EZ534" s="54"/>
      <c r="FA534" s="54"/>
      <c r="FB534" s="54"/>
      <c r="FC534" s="54"/>
      <c r="FD534" s="54"/>
      <c r="FE534" s="54"/>
      <c r="FF534" s="54"/>
      <c r="FG534" s="54"/>
      <c r="FH534" s="54"/>
      <c r="FI534" s="54"/>
      <c r="FJ534" s="54"/>
      <c r="FK534" s="54"/>
      <c r="FL534" s="54"/>
      <c r="FM534" s="54"/>
      <c r="FN534" s="54"/>
      <c r="FO534" s="54"/>
      <c r="FP534" s="54"/>
      <c r="FQ534" s="54"/>
      <c r="FR534" s="54"/>
      <c r="FS534" s="54"/>
      <c r="FT534" s="54"/>
      <c r="FU534" s="54"/>
      <c r="FV534" s="54"/>
      <c r="FW534" s="54"/>
      <c r="FX534" s="54"/>
      <c r="FY534" s="54"/>
      <c r="FZ534" s="54"/>
      <c r="GA534" s="54"/>
      <c r="GB534" s="54"/>
      <c r="GC534" s="54"/>
      <c r="GD534" s="54"/>
      <c r="GE534" s="54"/>
      <c r="GF534" s="54"/>
      <c r="GG534" s="54"/>
      <c r="GH534" s="54"/>
    </row>
    <row r="535" spans="1:190">
      <c r="A535" s="180"/>
      <c r="B535" s="180"/>
      <c r="C535" s="55"/>
      <c r="D535" s="56"/>
      <c r="E535" s="50"/>
      <c r="F535" s="50"/>
      <c r="G535" s="50"/>
      <c r="H535" s="50"/>
      <c r="I535" s="50"/>
      <c r="J535" s="50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F535" s="54"/>
      <c r="BG535" s="54"/>
      <c r="BH535" s="54"/>
      <c r="BI535" s="54"/>
      <c r="BJ535" s="54"/>
      <c r="BK535" s="54"/>
      <c r="BL535" s="54"/>
      <c r="BM535" s="54"/>
      <c r="BN535" s="54"/>
      <c r="BO535" s="54"/>
      <c r="BP535" s="54"/>
      <c r="BQ535" s="54"/>
      <c r="BR535" s="54"/>
      <c r="BS535" s="54"/>
      <c r="BT535" s="54"/>
      <c r="BU535" s="54"/>
      <c r="BV535" s="54"/>
      <c r="BW535" s="54"/>
      <c r="BX535" s="54"/>
      <c r="BY535" s="54"/>
      <c r="BZ535" s="54"/>
      <c r="CA535" s="54"/>
      <c r="CB535" s="54"/>
      <c r="CC535" s="54"/>
      <c r="CD535" s="54"/>
      <c r="CE535" s="54"/>
      <c r="CF535" s="54"/>
      <c r="CG535" s="54"/>
      <c r="CH535" s="54"/>
      <c r="CI535" s="54"/>
      <c r="CJ535" s="54"/>
      <c r="CK535" s="54"/>
      <c r="CL535" s="54"/>
      <c r="CM535" s="54"/>
      <c r="CN535" s="54"/>
      <c r="CO535" s="54"/>
      <c r="CP535" s="54"/>
      <c r="CQ535" s="54"/>
      <c r="CR535" s="54"/>
      <c r="CS535" s="54"/>
      <c r="CT535" s="54"/>
      <c r="CU535" s="54"/>
      <c r="CV535" s="54"/>
      <c r="CW535" s="54"/>
      <c r="CX535" s="54"/>
      <c r="CY535" s="54"/>
      <c r="CZ535" s="54"/>
      <c r="DA535" s="54"/>
      <c r="DB535" s="54"/>
      <c r="DC535" s="54"/>
      <c r="DD535" s="54"/>
      <c r="DE535" s="54"/>
      <c r="DF535" s="54"/>
      <c r="DG535" s="54"/>
      <c r="DH535" s="54"/>
      <c r="DI535" s="54"/>
      <c r="DJ535" s="54"/>
      <c r="DK535" s="54"/>
      <c r="DL535" s="54"/>
      <c r="DM535" s="54"/>
      <c r="DN535" s="54"/>
      <c r="DO535" s="54"/>
      <c r="DP535" s="54"/>
      <c r="DQ535" s="54"/>
      <c r="DR535" s="54"/>
      <c r="DS535" s="54"/>
      <c r="DT535" s="54"/>
      <c r="DU535" s="54"/>
      <c r="DV535" s="54"/>
      <c r="DW535" s="54"/>
      <c r="DX535" s="54"/>
      <c r="DY535" s="54"/>
      <c r="DZ535" s="54"/>
      <c r="EA535" s="54"/>
      <c r="EB535" s="54"/>
      <c r="EC535" s="54"/>
      <c r="ED535" s="54"/>
      <c r="EE535" s="54"/>
      <c r="EF535" s="54"/>
      <c r="EG535" s="54"/>
      <c r="EH535" s="54"/>
      <c r="EI535" s="54"/>
      <c r="EJ535" s="54"/>
      <c r="EK535" s="54"/>
      <c r="EL535" s="54"/>
      <c r="EM535" s="54"/>
      <c r="EN535" s="54"/>
      <c r="EO535" s="54"/>
      <c r="EP535" s="54"/>
      <c r="EQ535" s="54"/>
      <c r="ER535" s="54"/>
      <c r="ES535" s="54"/>
      <c r="ET535" s="54"/>
      <c r="EU535" s="54"/>
      <c r="EV535" s="54"/>
      <c r="EW535" s="54"/>
      <c r="EX535" s="54"/>
      <c r="EY535" s="54"/>
      <c r="EZ535" s="54"/>
      <c r="FA535" s="54"/>
      <c r="FB535" s="54"/>
      <c r="FC535" s="54"/>
      <c r="FD535" s="54"/>
      <c r="FE535" s="54"/>
      <c r="FF535" s="54"/>
      <c r="FG535" s="54"/>
      <c r="FH535" s="54"/>
      <c r="FI535" s="54"/>
      <c r="FJ535" s="54"/>
      <c r="FK535" s="54"/>
      <c r="FL535" s="54"/>
      <c r="FM535" s="54"/>
      <c r="FN535" s="54"/>
      <c r="FO535" s="54"/>
      <c r="FP535" s="54"/>
      <c r="FQ535" s="54"/>
      <c r="FR535" s="54"/>
      <c r="FS535" s="54"/>
      <c r="FT535" s="54"/>
      <c r="FU535" s="54"/>
      <c r="FV535" s="54"/>
      <c r="FW535" s="54"/>
      <c r="FX535" s="54"/>
      <c r="FY535" s="54"/>
      <c r="FZ535" s="54"/>
      <c r="GA535" s="54"/>
      <c r="GB535" s="54"/>
      <c r="GC535" s="54"/>
      <c r="GD535" s="54"/>
      <c r="GE535" s="54"/>
      <c r="GF535" s="54"/>
      <c r="GG535" s="54"/>
      <c r="GH535" s="54"/>
    </row>
    <row r="536" spans="1:190">
      <c r="A536" s="180"/>
      <c r="B536" s="180"/>
      <c r="C536" s="55"/>
      <c r="D536" s="56"/>
      <c r="E536" s="50"/>
      <c r="F536" s="50"/>
      <c r="G536" s="50"/>
      <c r="H536" s="50"/>
      <c r="I536" s="50"/>
      <c r="J536" s="50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F536" s="54"/>
      <c r="BG536" s="54"/>
      <c r="BH536" s="54"/>
      <c r="BI536" s="54"/>
      <c r="BJ536" s="54"/>
      <c r="BK536" s="54"/>
      <c r="BL536" s="54"/>
      <c r="BM536" s="54"/>
      <c r="BN536" s="54"/>
      <c r="BO536" s="54"/>
      <c r="BP536" s="54"/>
      <c r="BQ536" s="54"/>
      <c r="BR536" s="54"/>
      <c r="BS536" s="54"/>
      <c r="BT536" s="54"/>
      <c r="BU536" s="54"/>
      <c r="BV536" s="54"/>
      <c r="BW536" s="54"/>
      <c r="BX536" s="54"/>
      <c r="BY536" s="54"/>
      <c r="BZ536" s="54"/>
      <c r="CA536" s="54"/>
      <c r="CB536" s="54"/>
      <c r="CC536" s="54"/>
      <c r="CD536" s="54"/>
      <c r="CE536" s="54"/>
      <c r="CF536" s="54"/>
      <c r="CG536" s="54"/>
      <c r="CH536" s="54"/>
      <c r="CI536" s="54"/>
      <c r="CJ536" s="54"/>
      <c r="CK536" s="54"/>
      <c r="CL536" s="54"/>
      <c r="CM536" s="54"/>
      <c r="CN536" s="54"/>
      <c r="CO536" s="54"/>
      <c r="CP536" s="54"/>
      <c r="CQ536" s="54"/>
      <c r="CR536" s="54"/>
      <c r="CS536" s="54"/>
      <c r="CT536" s="54"/>
      <c r="CU536" s="54"/>
      <c r="CV536" s="54"/>
      <c r="CW536" s="54"/>
      <c r="CX536" s="54"/>
      <c r="CY536" s="54"/>
      <c r="CZ536" s="54"/>
      <c r="DA536" s="54"/>
      <c r="DB536" s="54"/>
      <c r="DC536" s="54"/>
      <c r="DD536" s="54"/>
      <c r="DE536" s="54"/>
      <c r="DF536" s="54"/>
      <c r="DG536" s="54"/>
      <c r="DH536" s="54"/>
      <c r="DI536" s="54"/>
      <c r="DJ536" s="54"/>
      <c r="DK536" s="54"/>
      <c r="DL536" s="54"/>
      <c r="DM536" s="54"/>
      <c r="DN536" s="54"/>
      <c r="DO536" s="54"/>
      <c r="DP536" s="54"/>
      <c r="DQ536" s="54"/>
      <c r="DR536" s="54"/>
      <c r="DS536" s="54"/>
      <c r="DT536" s="54"/>
      <c r="DU536" s="54"/>
      <c r="DV536" s="54"/>
      <c r="DW536" s="54"/>
      <c r="DX536" s="54"/>
      <c r="DY536" s="54"/>
      <c r="DZ536" s="54"/>
      <c r="EA536" s="54"/>
      <c r="EB536" s="54"/>
      <c r="EC536" s="54"/>
      <c r="ED536" s="54"/>
      <c r="EE536" s="54"/>
      <c r="EF536" s="54"/>
      <c r="EG536" s="54"/>
      <c r="EH536" s="54"/>
      <c r="EI536" s="54"/>
      <c r="EJ536" s="54"/>
      <c r="EK536" s="54"/>
      <c r="EL536" s="54"/>
      <c r="EM536" s="54"/>
      <c r="EN536" s="54"/>
      <c r="EO536" s="54"/>
      <c r="EP536" s="54"/>
      <c r="EQ536" s="54"/>
      <c r="ER536" s="54"/>
      <c r="ES536" s="54"/>
      <c r="ET536" s="54"/>
      <c r="EU536" s="54"/>
      <c r="EV536" s="54"/>
      <c r="EW536" s="54"/>
      <c r="EX536" s="54"/>
      <c r="EY536" s="54"/>
      <c r="EZ536" s="54"/>
      <c r="FA536" s="54"/>
      <c r="FB536" s="54"/>
      <c r="FC536" s="54"/>
      <c r="FD536" s="54"/>
      <c r="FE536" s="54"/>
      <c r="FF536" s="54"/>
      <c r="FG536" s="54"/>
      <c r="FH536" s="54"/>
      <c r="FI536" s="54"/>
      <c r="FJ536" s="54"/>
      <c r="FK536" s="54"/>
      <c r="FL536" s="54"/>
      <c r="FM536" s="54"/>
      <c r="FN536" s="54"/>
      <c r="FO536" s="54"/>
      <c r="FP536" s="54"/>
      <c r="FQ536" s="54"/>
      <c r="FR536" s="54"/>
      <c r="FS536" s="54"/>
      <c r="FT536" s="54"/>
      <c r="FU536" s="54"/>
      <c r="FV536" s="54"/>
      <c r="FW536" s="54"/>
      <c r="FX536" s="54"/>
      <c r="FY536" s="54"/>
      <c r="FZ536" s="54"/>
      <c r="GA536" s="54"/>
      <c r="GB536" s="54"/>
      <c r="GC536" s="54"/>
      <c r="GD536" s="54"/>
      <c r="GE536" s="54"/>
      <c r="GF536" s="54"/>
      <c r="GG536" s="54"/>
      <c r="GH536" s="54"/>
    </row>
    <row r="537" spans="1:190">
      <c r="A537" s="180"/>
      <c r="B537" s="180"/>
      <c r="C537" s="55"/>
      <c r="D537" s="56"/>
      <c r="E537" s="50"/>
      <c r="F537" s="50"/>
      <c r="G537" s="50"/>
      <c r="H537" s="50"/>
      <c r="I537" s="50"/>
      <c r="J537" s="50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F537" s="54"/>
      <c r="BG537" s="54"/>
      <c r="BH537" s="54"/>
      <c r="BI537" s="54"/>
      <c r="BJ537" s="54"/>
      <c r="BK537" s="54"/>
      <c r="BL537" s="54"/>
      <c r="BM537" s="54"/>
      <c r="BN537" s="54"/>
      <c r="BO537" s="54"/>
      <c r="BP537" s="54"/>
      <c r="BQ537" s="54"/>
      <c r="BR537" s="54"/>
      <c r="BS537" s="54"/>
      <c r="BT537" s="54"/>
      <c r="BU537" s="54"/>
      <c r="BV537" s="54"/>
      <c r="BW537" s="54"/>
      <c r="BX537" s="54"/>
      <c r="BY537" s="54"/>
      <c r="BZ537" s="54"/>
      <c r="CA537" s="54"/>
      <c r="CB537" s="54"/>
      <c r="CC537" s="54"/>
      <c r="CD537" s="54"/>
      <c r="CE537" s="54"/>
      <c r="CF537" s="54"/>
      <c r="CG537" s="54"/>
      <c r="CH537" s="54"/>
      <c r="CI537" s="54"/>
      <c r="CJ537" s="54"/>
      <c r="CK537" s="54"/>
      <c r="CL537" s="54"/>
      <c r="CM537" s="54"/>
      <c r="CN537" s="54"/>
      <c r="CO537" s="54"/>
      <c r="CP537" s="54"/>
      <c r="CQ537" s="54"/>
      <c r="CR537" s="54"/>
      <c r="CS537" s="54"/>
      <c r="CT537" s="54"/>
      <c r="CU537" s="54"/>
      <c r="CV537" s="54"/>
      <c r="CW537" s="54"/>
      <c r="CX537" s="54"/>
      <c r="CY537" s="54"/>
      <c r="CZ537" s="54"/>
      <c r="DA537" s="54"/>
      <c r="DB537" s="54"/>
      <c r="DC537" s="54"/>
      <c r="DD537" s="54"/>
      <c r="DE537" s="54"/>
      <c r="DF537" s="54"/>
      <c r="DG537" s="54"/>
      <c r="DH537" s="54"/>
      <c r="DI537" s="54"/>
      <c r="DJ537" s="54"/>
      <c r="DK537" s="54"/>
      <c r="DL537" s="54"/>
      <c r="DM537" s="54"/>
      <c r="DN537" s="54"/>
      <c r="DO537" s="54"/>
      <c r="DP537" s="54"/>
      <c r="DQ537" s="54"/>
      <c r="DR537" s="54"/>
      <c r="DS537" s="54"/>
      <c r="DT537" s="54"/>
      <c r="DU537" s="54"/>
      <c r="DV537" s="54"/>
      <c r="DW537" s="54"/>
      <c r="DX537" s="54"/>
      <c r="DY537" s="54"/>
      <c r="DZ537" s="54"/>
      <c r="EA537" s="54"/>
      <c r="EB537" s="54"/>
      <c r="EC537" s="54"/>
      <c r="ED537" s="54"/>
      <c r="EE537" s="54"/>
      <c r="EF537" s="54"/>
      <c r="EG537" s="54"/>
      <c r="EH537" s="54"/>
      <c r="EI537" s="54"/>
      <c r="EJ537" s="54"/>
      <c r="EK537" s="54"/>
      <c r="EL537" s="54"/>
      <c r="EM537" s="54"/>
      <c r="EN537" s="54"/>
      <c r="EO537" s="54"/>
      <c r="EP537" s="54"/>
      <c r="EQ537" s="54"/>
      <c r="ER537" s="54"/>
      <c r="ES537" s="54"/>
      <c r="ET537" s="54"/>
      <c r="EU537" s="54"/>
      <c r="EV537" s="54"/>
      <c r="EW537" s="54"/>
      <c r="EX537" s="54"/>
      <c r="EY537" s="54"/>
      <c r="EZ537" s="54"/>
      <c r="FA537" s="54"/>
      <c r="FB537" s="54"/>
      <c r="FC537" s="54"/>
      <c r="FD537" s="54"/>
      <c r="FE537" s="54"/>
      <c r="FF537" s="54"/>
      <c r="FG537" s="54"/>
      <c r="FH537" s="54"/>
      <c r="FI537" s="54"/>
      <c r="FJ537" s="54"/>
      <c r="FK537" s="54"/>
      <c r="FL537" s="54"/>
      <c r="FM537" s="54"/>
      <c r="FN537" s="54"/>
      <c r="FO537" s="54"/>
      <c r="FP537" s="54"/>
      <c r="FQ537" s="54"/>
      <c r="FR537" s="54"/>
      <c r="FS537" s="54"/>
      <c r="FT537" s="54"/>
      <c r="FU537" s="54"/>
      <c r="FV537" s="54"/>
      <c r="FW537" s="54"/>
      <c r="FX537" s="54"/>
      <c r="FY537" s="54"/>
      <c r="FZ537" s="54"/>
      <c r="GA537" s="54"/>
      <c r="GB537" s="54"/>
      <c r="GC537" s="54"/>
      <c r="GD537" s="54"/>
      <c r="GE537" s="54"/>
      <c r="GF537" s="54"/>
      <c r="GG537" s="54"/>
      <c r="GH537" s="54"/>
    </row>
    <row r="538" spans="1:190">
      <c r="A538" s="180"/>
      <c r="B538" s="180"/>
      <c r="C538" s="55"/>
      <c r="D538" s="56"/>
      <c r="E538" s="50"/>
      <c r="F538" s="50"/>
      <c r="G538" s="50"/>
      <c r="H538" s="50"/>
      <c r="I538" s="50"/>
      <c r="J538" s="50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F538" s="54"/>
      <c r="BG538" s="54"/>
      <c r="BH538" s="54"/>
      <c r="BI538" s="54"/>
      <c r="BJ538" s="54"/>
      <c r="BK538" s="54"/>
      <c r="BL538" s="54"/>
      <c r="BM538" s="54"/>
      <c r="BN538" s="54"/>
      <c r="BO538" s="54"/>
      <c r="BP538" s="54"/>
      <c r="BQ538" s="54"/>
      <c r="BR538" s="54"/>
      <c r="BS538" s="54"/>
      <c r="BT538" s="54"/>
      <c r="BU538" s="54"/>
      <c r="BV538" s="54"/>
      <c r="BW538" s="54"/>
      <c r="BX538" s="54"/>
      <c r="BY538" s="54"/>
      <c r="BZ538" s="54"/>
      <c r="CA538" s="54"/>
      <c r="CB538" s="54"/>
      <c r="CC538" s="54"/>
      <c r="CD538" s="54"/>
      <c r="CE538" s="54"/>
      <c r="CF538" s="54"/>
      <c r="CG538" s="54"/>
      <c r="CH538" s="54"/>
      <c r="CI538" s="54"/>
      <c r="CJ538" s="54"/>
      <c r="CK538" s="54"/>
      <c r="CL538" s="54"/>
      <c r="CM538" s="54"/>
      <c r="CN538" s="54"/>
      <c r="CO538" s="54"/>
      <c r="CP538" s="54"/>
      <c r="CQ538" s="54"/>
      <c r="CR538" s="54"/>
      <c r="CS538" s="54"/>
      <c r="CT538" s="54"/>
      <c r="CU538" s="54"/>
      <c r="CV538" s="54"/>
      <c r="CW538" s="54"/>
      <c r="CX538" s="54"/>
      <c r="CY538" s="54"/>
      <c r="CZ538" s="54"/>
      <c r="DA538" s="54"/>
      <c r="DB538" s="54"/>
      <c r="DC538" s="54"/>
      <c r="DD538" s="54"/>
      <c r="DE538" s="54"/>
      <c r="DF538" s="54"/>
      <c r="DG538" s="54"/>
      <c r="DH538" s="54"/>
      <c r="DI538" s="54"/>
      <c r="DJ538" s="54"/>
      <c r="DK538" s="54"/>
      <c r="DL538" s="54"/>
      <c r="DM538" s="54"/>
      <c r="DN538" s="54"/>
      <c r="DO538" s="54"/>
      <c r="DP538" s="54"/>
      <c r="DQ538" s="54"/>
      <c r="DR538" s="54"/>
      <c r="DS538" s="54"/>
      <c r="DT538" s="54"/>
      <c r="DU538" s="54"/>
      <c r="DV538" s="54"/>
      <c r="DW538" s="54"/>
      <c r="DX538" s="54"/>
      <c r="DY538" s="54"/>
      <c r="DZ538" s="54"/>
      <c r="EA538" s="54"/>
      <c r="EB538" s="54"/>
      <c r="EC538" s="54"/>
      <c r="ED538" s="54"/>
      <c r="EE538" s="54"/>
      <c r="EF538" s="54"/>
      <c r="EG538" s="54"/>
      <c r="EH538" s="54"/>
      <c r="EI538" s="54"/>
      <c r="EJ538" s="54"/>
      <c r="EK538" s="54"/>
      <c r="EL538" s="54"/>
      <c r="EM538" s="54"/>
      <c r="EN538" s="54"/>
      <c r="EO538" s="54"/>
      <c r="EP538" s="54"/>
      <c r="EQ538" s="54"/>
      <c r="ER538" s="54"/>
      <c r="ES538" s="54"/>
      <c r="ET538" s="54"/>
      <c r="EU538" s="54"/>
      <c r="EV538" s="54"/>
      <c r="EW538" s="54"/>
      <c r="EX538" s="54"/>
      <c r="EY538" s="54"/>
      <c r="EZ538" s="54"/>
      <c r="FA538" s="54"/>
      <c r="FB538" s="54"/>
      <c r="FC538" s="54"/>
      <c r="FD538" s="54"/>
      <c r="FE538" s="54"/>
      <c r="FF538" s="54"/>
      <c r="FG538" s="54"/>
      <c r="FH538" s="54"/>
      <c r="FI538" s="54"/>
      <c r="FJ538" s="54"/>
      <c r="FK538" s="54"/>
      <c r="FL538" s="54"/>
      <c r="FM538" s="54"/>
      <c r="FN538" s="54"/>
      <c r="FO538" s="54"/>
      <c r="FP538" s="54"/>
      <c r="FQ538" s="54"/>
      <c r="FR538" s="54"/>
      <c r="FS538" s="54"/>
      <c r="FT538" s="54"/>
      <c r="FU538" s="54"/>
      <c r="FV538" s="54"/>
      <c r="FW538" s="54"/>
      <c r="FX538" s="54"/>
      <c r="FY538" s="54"/>
      <c r="FZ538" s="54"/>
      <c r="GA538" s="54"/>
      <c r="GB538" s="54"/>
      <c r="GC538" s="54"/>
      <c r="GD538" s="54"/>
      <c r="GE538" s="54"/>
      <c r="GF538" s="54"/>
      <c r="GG538" s="54"/>
      <c r="GH538" s="54"/>
    </row>
    <row r="539" spans="1:190">
      <c r="A539" s="180"/>
      <c r="B539" s="180"/>
      <c r="C539" s="55"/>
      <c r="D539" s="56"/>
      <c r="E539" s="50"/>
      <c r="F539" s="50"/>
      <c r="G539" s="50"/>
      <c r="H539" s="50"/>
      <c r="I539" s="50"/>
      <c r="J539" s="50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F539" s="54"/>
      <c r="BG539" s="54"/>
      <c r="BH539" s="54"/>
      <c r="BI539" s="54"/>
      <c r="BJ539" s="54"/>
      <c r="BK539" s="54"/>
      <c r="BL539" s="54"/>
      <c r="BM539" s="54"/>
      <c r="BN539" s="54"/>
      <c r="BO539" s="54"/>
      <c r="BP539" s="54"/>
      <c r="BQ539" s="54"/>
      <c r="BR539" s="54"/>
      <c r="BS539" s="54"/>
      <c r="BT539" s="54"/>
      <c r="BU539" s="54"/>
      <c r="BV539" s="54"/>
      <c r="BW539" s="54"/>
      <c r="BX539" s="54"/>
      <c r="BY539" s="54"/>
      <c r="BZ539" s="54"/>
      <c r="CA539" s="54"/>
      <c r="CB539" s="54"/>
      <c r="CC539" s="54"/>
      <c r="CD539" s="54"/>
      <c r="CE539" s="54"/>
      <c r="CF539" s="54"/>
      <c r="CG539" s="54"/>
      <c r="CH539" s="54"/>
      <c r="CI539" s="54"/>
      <c r="CJ539" s="54"/>
      <c r="CK539" s="54"/>
      <c r="CL539" s="54"/>
      <c r="CM539" s="54"/>
      <c r="CN539" s="54"/>
      <c r="CO539" s="54"/>
      <c r="CP539" s="54"/>
      <c r="CQ539" s="54"/>
      <c r="CR539" s="54"/>
      <c r="CS539" s="54"/>
      <c r="CT539" s="54"/>
      <c r="CU539" s="54"/>
      <c r="CV539" s="54"/>
      <c r="CW539" s="54"/>
      <c r="CX539" s="54"/>
      <c r="CY539" s="54"/>
      <c r="CZ539" s="54"/>
      <c r="DA539" s="54"/>
      <c r="DB539" s="54"/>
      <c r="DC539" s="54"/>
      <c r="DD539" s="54"/>
      <c r="DE539" s="54"/>
      <c r="DF539" s="54"/>
      <c r="DG539" s="54"/>
      <c r="DH539" s="54"/>
      <c r="DI539" s="54"/>
      <c r="DJ539" s="54"/>
      <c r="DK539" s="54"/>
      <c r="DL539" s="54"/>
      <c r="DM539" s="54"/>
      <c r="DN539" s="54"/>
      <c r="DO539" s="54"/>
      <c r="DP539" s="54"/>
      <c r="DQ539" s="54"/>
      <c r="DR539" s="54"/>
      <c r="DS539" s="54"/>
      <c r="DT539" s="54"/>
      <c r="DU539" s="54"/>
      <c r="DV539" s="54"/>
      <c r="DW539" s="54"/>
      <c r="DX539" s="54"/>
      <c r="DY539" s="54"/>
      <c r="DZ539" s="54"/>
      <c r="EA539" s="54"/>
      <c r="EB539" s="54"/>
      <c r="EC539" s="54"/>
      <c r="ED539" s="54"/>
      <c r="EE539" s="54"/>
      <c r="EF539" s="54"/>
      <c r="EG539" s="54"/>
      <c r="EH539" s="54"/>
      <c r="EI539" s="54"/>
      <c r="EJ539" s="54"/>
      <c r="EK539" s="54"/>
      <c r="EL539" s="54"/>
      <c r="EM539" s="54"/>
      <c r="EN539" s="54"/>
      <c r="EO539" s="54"/>
      <c r="EP539" s="54"/>
      <c r="EQ539" s="54"/>
      <c r="ER539" s="54"/>
      <c r="ES539" s="54"/>
      <c r="ET539" s="54"/>
      <c r="EU539" s="54"/>
      <c r="EV539" s="54"/>
      <c r="EW539" s="54"/>
      <c r="EX539" s="54"/>
      <c r="EY539" s="54"/>
      <c r="EZ539" s="54"/>
      <c r="FA539" s="54"/>
      <c r="FB539" s="54"/>
      <c r="FC539" s="54"/>
      <c r="FD539" s="54"/>
      <c r="FE539" s="54"/>
      <c r="FF539" s="54"/>
      <c r="FG539" s="54"/>
      <c r="FH539" s="54"/>
      <c r="FI539" s="54"/>
      <c r="FJ539" s="54"/>
      <c r="FK539" s="54"/>
      <c r="FL539" s="54"/>
      <c r="FM539" s="54"/>
      <c r="FN539" s="54"/>
      <c r="FO539" s="54"/>
      <c r="FP539" s="54"/>
      <c r="FQ539" s="54"/>
      <c r="FR539" s="54"/>
      <c r="FS539" s="54"/>
      <c r="FT539" s="54"/>
      <c r="FU539" s="54"/>
      <c r="FV539" s="54"/>
      <c r="FW539" s="54"/>
      <c r="FX539" s="54"/>
      <c r="FY539" s="54"/>
      <c r="FZ539" s="54"/>
      <c r="GA539" s="54"/>
      <c r="GB539" s="54"/>
      <c r="GC539" s="54"/>
      <c r="GD539" s="54"/>
      <c r="GE539" s="54"/>
      <c r="GF539" s="54"/>
      <c r="GG539" s="54"/>
      <c r="GH539" s="54"/>
    </row>
    <row r="540" spans="1:190">
      <c r="A540" s="180"/>
      <c r="B540" s="180"/>
      <c r="C540" s="55"/>
      <c r="D540" s="56"/>
      <c r="E540" s="50"/>
      <c r="F540" s="50"/>
      <c r="G540" s="50"/>
      <c r="H540" s="50"/>
      <c r="I540" s="50"/>
      <c r="J540" s="50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/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F540" s="54"/>
      <c r="BG540" s="54"/>
      <c r="BH540" s="54"/>
      <c r="BI540" s="54"/>
      <c r="BJ540" s="54"/>
      <c r="BK540" s="54"/>
      <c r="BL540" s="54"/>
      <c r="BM540" s="54"/>
      <c r="BN540" s="54"/>
      <c r="BO540" s="54"/>
      <c r="BP540" s="54"/>
      <c r="BQ540" s="54"/>
      <c r="BR540" s="54"/>
      <c r="BS540" s="54"/>
      <c r="BT540" s="54"/>
      <c r="BU540" s="54"/>
      <c r="BV540" s="54"/>
      <c r="BW540" s="54"/>
      <c r="BX540" s="54"/>
      <c r="BY540" s="54"/>
      <c r="BZ540" s="54"/>
      <c r="CA540" s="54"/>
      <c r="CB540" s="54"/>
      <c r="CC540" s="54"/>
      <c r="CD540" s="54"/>
      <c r="CE540" s="54"/>
      <c r="CF540" s="54"/>
      <c r="CG540" s="54"/>
      <c r="CH540" s="54"/>
      <c r="CI540" s="54"/>
      <c r="CJ540" s="54"/>
      <c r="CK540" s="54"/>
      <c r="CL540" s="54"/>
      <c r="CM540" s="54"/>
      <c r="CN540" s="54"/>
      <c r="CO540" s="54"/>
      <c r="CP540" s="54"/>
      <c r="CQ540" s="54"/>
      <c r="CR540" s="54"/>
      <c r="CS540" s="54"/>
      <c r="CT540" s="54"/>
      <c r="CU540" s="54"/>
      <c r="CV540" s="54"/>
      <c r="CW540" s="54"/>
      <c r="CX540" s="54"/>
      <c r="CY540" s="54"/>
      <c r="CZ540" s="54"/>
      <c r="DA540" s="54"/>
      <c r="DB540" s="54"/>
      <c r="DC540" s="54"/>
      <c r="DD540" s="54"/>
      <c r="DE540" s="54"/>
      <c r="DF540" s="54"/>
      <c r="DG540" s="54"/>
      <c r="DH540" s="54"/>
      <c r="DI540" s="54"/>
      <c r="DJ540" s="54"/>
      <c r="DK540" s="54"/>
      <c r="DL540" s="54"/>
      <c r="DM540" s="54"/>
      <c r="DN540" s="54"/>
      <c r="DO540" s="54"/>
      <c r="DP540" s="54"/>
      <c r="DQ540" s="54"/>
      <c r="DR540" s="54"/>
      <c r="DS540" s="54"/>
      <c r="DT540" s="54"/>
      <c r="DU540" s="54"/>
      <c r="DV540" s="54"/>
      <c r="DW540" s="54"/>
      <c r="DX540" s="54"/>
      <c r="DY540" s="54"/>
      <c r="DZ540" s="54"/>
      <c r="EA540" s="54"/>
      <c r="EB540" s="54"/>
      <c r="EC540" s="54"/>
      <c r="ED540" s="54"/>
      <c r="EE540" s="54"/>
      <c r="EF540" s="54"/>
      <c r="EG540" s="54"/>
      <c r="EH540" s="54"/>
      <c r="EI540" s="54"/>
      <c r="EJ540" s="54"/>
      <c r="EK540" s="54"/>
      <c r="EL540" s="54"/>
      <c r="EM540" s="54"/>
      <c r="EN540" s="54"/>
      <c r="EO540" s="54"/>
      <c r="EP540" s="54"/>
      <c r="EQ540" s="54"/>
      <c r="ER540" s="54"/>
      <c r="ES540" s="54"/>
      <c r="ET540" s="54"/>
      <c r="EU540" s="54"/>
      <c r="EV540" s="54"/>
      <c r="EW540" s="54"/>
      <c r="EX540" s="54"/>
      <c r="EY540" s="54"/>
      <c r="EZ540" s="54"/>
      <c r="FA540" s="54"/>
      <c r="FB540" s="54"/>
      <c r="FC540" s="54"/>
      <c r="FD540" s="54"/>
      <c r="FE540" s="54"/>
      <c r="FF540" s="54"/>
      <c r="FG540" s="54"/>
      <c r="FH540" s="54"/>
      <c r="FI540" s="54"/>
      <c r="FJ540" s="54"/>
      <c r="FK540" s="54"/>
      <c r="FL540" s="54"/>
      <c r="FM540" s="54"/>
      <c r="FN540" s="54"/>
      <c r="FO540" s="54"/>
      <c r="FP540" s="54"/>
      <c r="FQ540" s="54"/>
      <c r="FR540" s="54"/>
      <c r="FS540" s="54"/>
      <c r="FT540" s="54"/>
      <c r="FU540" s="54"/>
      <c r="FV540" s="54"/>
      <c r="FW540" s="54"/>
      <c r="FX540" s="54"/>
      <c r="FY540" s="54"/>
      <c r="FZ540" s="54"/>
      <c r="GA540" s="54"/>
      <c r="GB540" s="54"/>
      <c r="GC540" s="54"/>
      <c r="GD540" s="54"/>
      <c r="GE540" s="54"/>
      <c r="GF540" s="54"/>
      <c r="GG540" s="54"/>
      <c r="GH540" s="54"/>
    </row>
    <row r="541" spans="1:190">
      <c r="A541" s="180"/>
      <c r="B541" s="180"/>
      <c r="C541" s="55"/>
      <c r="D541" s="56"/>
      <c r="E541" s="50"/>
      <c r="F541" s="50"/>
      <c r="G541" s="50"/>
      <c r="H541" s="50"/>
      <c r="I541" s="50"/>
      <c r="J541" s="50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F541" s="54"/>
      <c r="BG541" s="54"/>
      <c r="BH541" s="54"/>
      <c r="BI541" s="54"/>
      <c r="BJ541" s="54"/>
      <c r="BK541" s="54"/>
      <c r="BL541" s="54"/>
      <c r="BM541" s="54"/>
      <c r="BN541" s="54"/>
      <c r="BO541" s="54"/>
      <c r="BP541" s="54"/>
      <c r="BQ541" s="54"/>
      <c r="BR541" s="54"/>
      <c r="BS541" s="54"/>
      <c r="BT541" s="54"/>
      <c r="BU541" s="54"/>
      <c r="BV541" s="54"/>
      <c r="BW541" s="54"/>
      <c r="BX541" s="54"/>
      <c r="BY541" s="54"/>
      <c r="BZ541" s="54"/>
      <c r="CA541" s="54"/>
      <c r="CB541" s="54"/>
      <c r="CC541" s="54"/>
      <c r="CD541" s="54"/>
      <c r="CE541" s="54"/>
      <c r="CF541" s="54"/>
      <c r="CG541" s="54"/>
      <c r="CH541" s="54"/>
      <c r="CI541" s="54"/>
      <c r="CJ541" s="54"/>
      <c r="CK541" s="54"/>
      <c r="CL541" s="54"/>
      <c r="CM541" s="54"/>
      <c r="CN541" s="54"/>
      <c r="CO541" s="54"/>
      <c r="CP541" s="54"/>
      <c r="CQ541" s="54"/>
      <c r="CR541" s="54"/>
      <c r="CS541" s="54"/>
      <c r="CT541" s="54"/>
      <c r="CU541" s="54"/>
      <c r="CV541" s="54"/>
      <c r="CW541" s="54"/>
      <c r="CX541" s="54"/>
      <c r="CY541" s="54"/>
      <c r="CZ541" s="54"/>
      <c r="DA541" s="54"/>
      <c r="DB541" s="54"/>
      <c r="DC541" s="54"/>
      <c r="DD541" s="54"/>
      <c r="DE541" s="54"/>
      <c r="DF541" s="54"/>
      <c r="DG541" s="54"/>
      <c r="DH541" s="54"/>
      <c r="DI541" s="54"/>
      <c r="DJ541" s="54"/>
      <c r="DK541" s="54"/>
      <c r="DL541" s="54"/>
      <c r="DM541" s="54"/>
      <c r="DN541" s="54"/>
      <c r="DO541" s="54"/>
      <c r="DP541" s="54"/>
      <c r="DQ541" s="54"/>
      <c r="DR541" s="54"/>
      <c r="DS541" s="54"/>
      <c r="DT541" s="54"/>
      <c r="DU541" s="54"/>
      <c r="DV541" s="54"/>
      <c r="DW541" s="54"/>
      <c r="DX541" s="54"/>
      <c r="DY541" s="54"/>
      <c r="DZ541" s="54"/>
      <c r="EA541" s="54"/>
      <c r="EB541" s="54"/>
      <c r="EC541" s="54"/>
      <c r="ED541" s="54"/>
      <c r="EE541" s="54"/>
      <c r="EF541" s="54"/>
      <c r="EG541" s="54"/>
      <c r="EH541" s="54"/>
      <c r="EI541" s="54"/>
      <c r="EJ541" s="54"/>
      <c r="EK541" s="54"/>
      <c r="EL541" s="54"/>
      <c r="EM541" s="54"/>
      <c r="EN541" s="54"/>
      <c r="EO541" s="54"/>
      <c r="EP541" s="54"/>
      <c r="EQ541" s="54"/>
      <c r="ER541" s="54"/>
      <c r="ES541" s="54"/>
      <c r="ET541" s="54"/>
      <c r="EU541" s="54"/>
      <c r="EV541" s="54"/>
      <c r="EW541" s="54"/>
      <c r="EX541" s="54"/>
      <c r="EY541" s="54"/>
      <c r="EZ541" s="54"/>
      <c r="FA541" s="54"/>
      <c r="FB541" s="54"/>
      <c r="FC541" s="54"/>
      <c r="FD541" s="54"/>
      <c r="FE541" s="54"/>
      <c r="FF541" s="54"/>
      <c r="FG541" s="54"/>
      <c r="FH541" s="54"/>
      <c r="FI541" s="54"/>
      <c r="FJ541" s="54"/>
      <c r="FK541" s="54"/>
      <c r="FL541" s="54"/>
      <c r="FM541" s="54"/>
      <c r="FN541" s="54"/>
      <c r="FO541" s="54"/>
      <c r="FP541" s="54"/>
      <c r="FQ541" s="54"/>
      <c r="FR541" s="54"/>
      <c r="FS541" s="54"/>
      <c r="FT541" s="54"/>
      <c r="FU541" s="54"/>
      <c r="FV541" s="54"/>
      <c r="FW541" s="54"/>
      <c r="FX541" s="54"/>
      <c r="FY541" s="54"/>
      <c r="FZ541" s="54"/>
      <c r="GA541" s="54"/>
      <c r="GB541" s="54"/>
      <c r="GC541" s="54"/>
      <c r="GD541" s="54"/>
      <c r="GE541" s="54"/>
      <c r="GF541" s="54"/>
      <c r="GG541" s="54"/>
      <c r="GH541" s="54"/>
    </row>
    <row r="542" spans="1:190">
      <c r="A542" s="180"/>
      <c r="B542" s="180"/>
      <c r="C542" s="55"/>
      <c r="D542" s="56"/>
      <c r="E542" s="50"/>
      <c r="F542" s="50"/>
      <c r="G542" s="50"/>
      <c r="H542" s="50"/>
      <c r="I542" s="50"/>
      <c r="J542" s="50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F542" s="54"/>
      <c r="BG542" s="54"/>
      <c r="BH542" s="54"/>
      <c r="BI542" s="54"/>
      <c r="BJ542" s="54"/>
      <c r="BK542" s="54"/>
      <c r="BL542" s="54"/>
      <c r="BM542" s="54"/>
      <c r="BN542" s="54"/>
      <c r="BO542" s="54"/>
      <c r="BP542" s="54"/>
      <c r="BQ542" s="54"/>
      <c r="BR542" s="54"/>
      <c r="BS542" s="54"/>
      <c r="BT542" s="54"/>
      <c r="BU542" s="54"/>
      <c r="BV542" s="54"/>
      <c r="BW542" s="54"/>
      <c r="BX542" s="54"/>
      <c r="BY542" s="54"/>
      <c r="BZ542" s="54"/>
      <c r="CA542" s="54"/>
      <c r="CB542" s="54"/>
      <c r="CC542" s="54"/>
      <c r="CD542" s="54"/>
      <c r="CE542" s="54"/>
      <c r="CF542" s="54"/>
      <c r="CG542" s="54"/>
      <c r="CH542" s="54"/>
      <c r="CI542" s="54"/>
      <c r="CJ542" s="54"/>
      <c r="CK542" s="54"/>
      <c r="CL542" s="54"/>
      <c r="CM542" s="54"/>
      <c r="CN542" s="54"/>
      <c r="CO542" s="54"/>
      <c r="CP542" s="54"/>
      <c r="CQ542" s="54"/>
      <c r="CR542" s="54"/>
      <c r="CS542" s="54"/>
      <c r="CT542" s="54"/>
      <c r="CU542" s="54"/>
      <c r="CV542" s="54"/>
      <c r="CW542" s="54"/>
      <c r="CX542" s="54"/>
      <c r="CY542" s="54"/>
      <c r="CZ542" s="54"/>
      <c r="DA542" s="54"/>
      <c r="DB542" s="54"/>
      <c r="DC542" s="54"/>
      <c r="DD542" s="54"/>
      <c r="DE542" s="54"/>
      <c r="DF542" s="54"/>
      <c r="DG542" s="54"/>
      <c r="DH542" s="54"/>
      <c r="DI542" s="54"/>
      <c r="DJ542" s="54"/>
      <c r="DK542" s="54"/>
      <c r="DL542" s="54"/>
      <c r="DM542" s="54"/>
      <c r="DN542" s="54"/>
      <c r="DO542" s="54"/>
      <c r="DP542" s="54"/>
      <c r="DQ542" s="54"/>
      <c r="DR542" s="54"/>
      <c r="DS542" s="54"/>
      <c r="DT542" s="54"/>
      <c r="DU542" s="54"/>
      <c r="DV542" s="54"/>
      <c r="DW542" s="54"/>
      <c r="DX542" s="54"/>
      <c r="DY542" s="54"/>
      <c r="DZ542" s="54"/>
      <c r="EA542" s="54"/>
      <c r="EB542" s="54"/>
      <c r="EC542" s="54"/>
      <c r="ED542" s="54"/>
      <c r="EE542" s="54"/>
      <c r="EF542" s="54"/>
      <c r="EG542" s="54"/>
      <c r="EH542" s="54"/>
      <c r="EI542" s="54"/>
      <c r="EJ542" s="54"/>
      <c r="EK542" s="54"/>
      <c r="EL542" s="54"/>
      <c r="EM542" s="54"/>
      <c r="EN542" s="54"/>
      <c r="EO542" s="54"/>
      <c r="EP542" s="54"/>
      <c r="EQ542" s="54"/>
      <c r="ER542" s="54"/>
      <c r="ES542" s="54"/>
      <c r="ET542" s="54"/>
      <c r="EU542" s="54"/>
      <c r="EV542" s="54"/>
      <c r="EW542" s="54"/>
      <c r="EX542" s="54"/>
      <c r="EY542" s="54"/>
      <c r="EZ542" s="54"/>
      <c r="FA542" s="54"/>
      <c r="FB542" s="54"/>
      <c r="FC542" s="54"/>
      <c r="FD542" s="54"/>
      <c r="FE542" s="54"/>
      <c r="FF542" s="54"/>
      <c r="FG542" s="54"/>
      <c r="FH542" s="54"/>
      <c r="FI542" s="54"/>
      <c r="FJ542" s="54"/>
      <c r="FK542" s="54"/>
      <c r="FL542" s="54"/>
      <c r="FM542" s="54"/>
      <c r="FN542" s="54"/>
      <c r="FO542" s="54"/>
      <c r="FP542" s="54"/>
      <c r="FQ542" s="54"/>
      <c r="FR542" s="54"/>
      <c r="FS542" s="54"/>
      <c r="FT542" s="54"/>
      <c r="FU542" s="54"/>
      <c r="FV542" s="54"/>
      <c r="FW542" s="54"/>
      <c r="FX542" s="54"/>
      <c r="FY542" s="54"/>
      <c r="FZ542" s="54"/>
      <c r="GA542" s="54"/>
      <c r="GB542" s="54"/>
      <c r="GC542" s="54"/>
      <c r="GD542" s="54"/>
      <c r="GE542" s="54"/>
      <c r="GF542" s="54"/>
      <c r="GG542" s="54"/>
      <c r="GH542" s="54"/>
    </row>
    <row r="543" spans="1:190">
      <c r="A543" s="180"/>
      <c r="B543" s="180"/>
      <c r="C543" s="55"/>
      <c r="D543" s="56"/>
      <c r="E543" s="50"/>
      <c r="F543" s="50"/>
      <c r="G543" s="50"/>
      <c r="H543" s="50"/>
      <c r="I543" s="50"/>
      <c r="J543" s="50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F543" s="54"/>
      <c r="BG543" s="54"/>
      <c r="BH543" s="54"/>
      <c r="BI543" s="54"/>
      <c r="BJ543" s="54"/>
      <c r="BK543" s="54"/>
      <c r="BL543" s="54"/>
      <c r="BM543" s="54"/>
      <c r="BN543" s="54"/>
      <c r="BO543" s="54"/>
      <c r="BP543" s="54"/>
      <c r="BQ543" s="54"/>
      <c r="BR543" s="54"/>
      <c r="BS543" s="54"/>
      <c r="BT543" s="54"/>
      <c r="BU543" s="54"/>
      <c r="BV543" s="54"/>
      <c r="BW543" s="54"/>
      <c r="BX543" s="54"/>
      <c r="BY543" s="54"/>
      <c r="BZ543" s="54"/>
      <c r="CA543" s="54"/>
      <c r="CB543" s="54"/>
      <c r="CC543" s="54"/>
      <c r="CD543" s="54"/>
      <c r="CE543" s="54"/>
      <c r="CF543" s="54"/>
      <c r="CG543" s="54"/>
      <c r="CH543" s="54"/>
      <c r="CI543" s="54"/>
      <c r="CJ543" s="54"/>
      <c r="CK543" s="54"/>
      <c r="CL543" s="54"/>
      <c r="CM543" s="54"/>
      <c r="CN543" s="54"/>
      <c r="CO543" s="54"/>
      <c r="CP543" s="54"/>
      <c r="CQ543" s="54"/>
      <c r="CR543" s="54"/>
      <c r="CS543" s="54"/>
      <c r="CT543" s="54"/>
      <c r="CU543" s="54"/>
      <c r="CV543" s="54"/>
      <c r="CW543" s="54"/>
      <c r="CX543" s="54"/>
      <c r="CY543" s="54"/>
      <c r="CZ543" s="54"/>
      <c r="DA543" s="54"/>
      <c r="DB543" s="54"/>
      <c r="DC543" s="54"/>
      <c r="DD543" s="54"/>
      <c r="DE543" s="54"/>
      <c r="DF543" s="54"/>
      <c r="DG543" s="54"/>
      <c r="DH543" s="54"/>
      <c r="DI543" s="54"/>
      <c r="DJ543" s="54"/>
      <c r="DK543" s="54"/>
      <c r="DL543" s="54"/>
      <c r="DM543" s="54"/>
      <c r="DN543" s="54"/>
      <c r="DO543" s="54"/>
      <c r="DP543" s="54"/>
      <c r="DQ543" s="54"/>
      <c r="DR543" s="54"/>
      <c r="DS543" s="54"/>
      <c r="DT543" s="54"/>
      <c r="DU543" s="54"/>
      <c r="DV543" s="54"/>
      <c r="DW543" s="54"/>
      <c r="DX543" s="54"/>
      <c r="DY543" s="54"/>
      <c r="DZ543" s="54"/>
      <c r="EA543" s="54"/>
      <c r="EB543" s="54"/>
      <c r="EC543" s="54"/>
      <c r="ED543" s="54"/>
      <c r="EE543" s="54"/>
      <c r="EF543" s="54"/>
      <c r="EG543" s="54"/>
      <c r="EH543" s="54"/>
      <c r="EI543" s="54"/>
      <c r="EJ543" s="54"/>
      <c r="EK543" s="54"/>
      <c r="EL543" s="54"/>
      <c r="EM543" s="54"/>
      <c r="EN543" s="54"/>
      <c r="EO543" s="54"/>
      <c r="EP543" s="54"/>
      <c r="EQ543" s="54"/>
      <c r="ER543" s="54"/>
      <c r="ES543" s="54"/>
      <c r="ET543" s="54"/>
      <c r="EU543" s="54"/>
      <c r="EV543" s="54"/>
      <c r="EW543" s="54"/>
      <c r="EX543" s="54"/>
      <c r="EY543" s="54"/>
      <c r="EZ543" s="54"/>
      <c r="FA543" s="54"/>
      <c r="FB543" s="54"/>
      <c r="FC543" s="54"/>
      <c r="FD543" s="54"/>
      <c r="FE543" s="54"/>
      <c r="FF543" s="54"/>
      <c r="FG543" s="54"/>
      <c r="FH543" s="54"/>
      <c r="FI543" s="54"/>
      <c r="FJ543" s="54"/>
      <c r="FK543" s="54"/>
      <c r="FL543" s="54"/>
      <c r="FM543" s="54"/>
      <c r="FN543" s="54"/>
      <c r="FO543" s="54"/>
      <c r="FP543" s="54"/>
      <c r="FQ543" s="54"/>
      <c r="FR543" s="54"/>
      <c r="FS543" s="54"/>
      <c r="FT543" s="54"/>
      <c r="FU543" s="54"/>
      <c r="FV543" s="54"/>
      <c r="FW543" s="54"/>
      <c r="FX543" s="54"/>
      <c r="FY543" s="54"/>
      <c r="FZ543" s="54"/>
      <c r="GA543" s="54"/>
      <c r="GB543" s="54"/>
      <c r="GC543" s="54"/>
      <c r="GD543" s="54"/>
      <c r="GE543" s="54"/>
      <c r="GF543" s="54"/>
      <c r="GG543" s="54"/>
      <c r="GH543" s="54"/>
    </row>
    <row r="544" spans="1:190">
      <c r="A544" s="180"/>
      <c r="B544" s="180"/>
      <c r="C544" s="55"/>
      <c r="D544" s="56"/>
      <c r="E544" s="50"/>
      <c r="F544" s="50"/>
      <c r="G544" s="50"/>
      <c r="H544" s="50"/>
      <c r="I544" s="50"/>
      <c r="J544" s="50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F544" s="54"/>
      <c r="BG544" s="54"/>
      <c r="BH544" s="54"/>
      <c r="BI544" s="54"/>
      <c r="BJ544" s="54"/>
      <c r="BK544" s="54"/>
      <c r="BL544" s="54"/>
      <c r="BM544" s="54"/>
      <c r="BN544" s="54"/>
      <c r="BO544" s="54"/>
      <c r="BP544" s="54"/>
      <c r="BQ544" s="54"/>
      <c r="BR544" s="54"/>
      <c r="BS544" s="54"/>
      <c r="BT544" s="54"/>
      <c r="BU544" s="54"/>
      <c r="BV544" s="54"/>
      <c r="BW544" s="54"/>
      <c r="BX544" s="54"/>
      <c r="BY544" s="54"/>
      <c r="BZ544" s="54"/>
      <c r="CA544" s="54"/>
      <c r="CB544" s="54"/>
      <c r="CC544" s="54"/>
      <c r="CD544" s="54"/>
      <c r="CE544" s="54"/>
      <c r="CF544" s="54"/>
      <c r="CG544" s="54"/>
      <c r="CH544" s="54"/>
      <c r="CI544" s="54"/>
      <c r="CJ544" s="54"/>
      <c r="CK544" s="54"/>
      <c r="CL544" s="54"/>
      <c r="CM544" s="54"/>
      <c r="CN544" s="54"/>
      <c r="CO544" s="54"/>
      <c r="CP544" s="54"/>
      <c r="CQ544" s="54"/>
      <c r="CR544" s="54"/>
      <c r="CS544" s="54"/>
      <c r="CT544" s="54"/>
      <c r="CU544" s="54"/>
      <c r="CV544" s="54"/>
      <c r="CW544" s="54"/>
      <c r="CX544" s="54"/>
      <c r="CY544" s="54"/>
      <c r="CZ544" s="54"/>
      <c r="DA544" s="54"/>
      <c r="DB544" s="54"/>
      <c r="DC544" s="54"/>
      <c r="DD544" s="54"/>
      <c r="DE544" s="54"/>
      <c r="DF544" s="54"/>
      <c r="DG544" s="54"/>
      <c r="DH544" s="54"/>
      <c r="DI544" s="54"/>
      <c r="DJ544" s="54"/>
      <c r="DK544" s="54"/>
      <c r="DL544" s="54"/>
      <c r="DM544" s="54"/>
      <c r="DN544" s="54"/>
      <c r="DO544" s="54"/>
      <c r="DP544" s="54"/>
      <c r="DQ544" s="54"/>
      <c r="DR544" s="54"/>
      <c r="DS544" s="54"/>
      <c r="DT544" s="54"/>
      <c r="DU544" s="54"/>
      <c r="DV544" s="54"/>
      <c r="DW544" s="54"/>
      <c r="DX544" s="54"/>
      <c r="DY544" s="54"/>
      <c r="DZ544" s="54"/>
      <c r="EA544" s="54"/>
      <c r="EB544" s="54"/>
      <c r="EC544" s="54"/>
      <c r="ED544" s="54"/>
      <c r="EE544" s="54"/>
      <c r="EF544" s="54"/>
      <c r="EG544" s="54"/>
      <c r="EH544" s="54"/>
      <c r="EI544" s="54"/>
      <c r="EJ544" s="54"/>
      <c r="EK544" s="54"/>
      <c r="EL544" s="54"/>
      <c r="EM544" s="54"/>
      <c r="EN544" s="54"/>
      <c r="EO544" s="54"/>
      <c r="EP544" s="54"/>
      <c r="EQ544" s="54"/>
      <c r="ER544" s="54"/>
      <c r="ES544" s="54"/>
      <c r="ET544" s="54"/>
      <c r="EU544" s="54"/>
      <c r="EV544" s="54"/>
      <c r="EW544" s="54"/>
      <c r="EX544" s="54"/>
      <c r="EY544" s="54"/>
      <c r="EZ544" s="54"/>
      <c r="FA544" s="54"/>
      <c r="FB544" s="54"/>
      <c r="FC544" s="54"/>
      <c r="FD544" s="54"/>
      <c r="FE544" s="54"/>
      <c r="FF544" s="54"/>
      <c r="FG544" s="54"/>
      <c r="FH544" s="54"/>
      <c r="FI544" s="54"/>
      <c r="FJ544" s="54"/>
      <c r="FK544" s="54"/>
      <c r="FL544" s="54"/>
      <c r="FM544" s="54"/>
      <c r="FN544" s="54"/>
      <c r="FO544" s="54"/>
      <c r="FP544" s="54"/>
      <c r="FQ544" s="54"/>
      <c r="FR544" s="54"/>
      <c r="FS544" s="54"/>
      <c r="FT544" s="54"/>
      <c r="FU544" s="54"/>
      <c r="FV544" s="54"/>
      <c r="FW544" s="54"/>
      <c r="FX544" s="54"/>
      <c r="FY544" s="54"/>
      <c r="FZ544" s="54"/>
      <c r="GA544" s="54"/>
      <c r="GB544" s="54"/>
      <c r="GC544" s="54"/>
      <c r="GD544" s="54"/>
      <c r="GE544" s="54"/>
      <c r="GF544" s="54"/>
      <c r="GG544" s="54"/>
      <c r="GH544" s="54"/>
    </row>
    <row r="545" spans="1:190">
      <c r="A545" s="180"/>
      <c r="B545" s="180"/>
      <c r="C545" s="55"/>
      <c r="D545" s="56"/>
      <c r="E545" s="50"/>
      <c r="F545" s="50"/>
      <c r="G545" s="50"/>
      <c r="H545" s="50"/>
      <c r="I545" s="50"/>
      <c r="J545" s="50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F545" s="54"/>
      <c r="BG545" s="54"/>
      <c r="BH545" s="54"/>
      <c r="BI545" s="54"/>
      <c r="BJ545" s="54"/>
      <c r="BK545" s="54"/>
      <c r="BL545" s="54"/>
      <c r="BM545" s="54"/>
      <c r="BN545" s="54"/>
      <c r="BO545" s="54"/>
      <c r="BP545" s="54"/>
      <c r="BQ545" s="54"/>
      <c r="BR545" s="54"/>
      <c r="BS545" s="54"/>
      <c r="BT545" s="54"/>
      <c r="BU545" s="54"/>
      <c r="BV545" s="54"/>
      <c r="BW545" s="54"/>
      <c r="BX545" s="54"/>
      <c r="BY545" s="54"/>
      <c r="BZ545" s="54"/>
      <c r="CA545" s="54"/>
      <c r="CB545" s="54"/>
      <c r="CC545" s="54"/>
      <c r="CD545" s="54"/>
      <c r="CE545" s="54"/>
      <c r="CF545" s="54"/>
      <c r="CG545" s="54"/>
      <c r="CH545" s="54"/>
      <c r="CI545" s="54"/>
      <c r="CJ545" s="54"/>
      <c r="CK545" s="54"/>
      <c r="CL545" s="54"/>
      <c r="CM545" s="54"/>
      <c r="CN545" s="54"/>
      <c r="CO545" s="54"/>
      <c r="CP545" s="54"/>
      <c r="CQ545" s="54"/>
      <c r="CR545" s="54"/>
      <c r="CS545" s="54"/>
      <c r="CT545" s="54"/>
      <c r="CU545" s="54"/>
      <c r="CV545" s="54"/>
      <c r="CW545" s="54"/>
      <c r="CX545" s="54"/>
      <c r="CY545" s="54"/>
      <c r="CZ545" s="54"/>
      <c r="DA545" s="54"/>
      <c r="DB545" s="54"/>
      <c r="DC545" s="54"/>
      <c r="DD545" s="54"/>
      <c r="DE545" s="54"/>
      <c r="DF545" s="54"/>
      <c r="DG545" s="54"/>
      <c r="DH545" s="54"/>
      <c r="DI545" s="54"/>
      <c r="DJ545" s="54"/>
      <c r="DK545" s="54"/>
      <c r="DL545" s="54"/>
      <c r="DM545" s="54"/>
      <c r="DN545" s="54"/>
      <c r="DO545" s="54"/>
      <c r="DP545" s="54"/>
      <c r="DQ545" s="54"/>
      <c r="DR545" s="54"/>
      <c r="DS545" s="54"/>
      <c r="DT545" s="54"/>
      <c r="DU545" s="54"/>
      <c r="DV545" s="54"/>
      <c r="DW545" s="54"/>
      <c r="DX545" s="54"/>
      <c r="DY545" s="54"/>
      <c r="DZ545" s="54"/>
      <c r="EA545" s="54"/>
      <c r="EB545" s="54"/>
      <c r="EC545" s="54"/>
      <c r="ED545" s="54"/>
      <c r="EE545" s="54"/>
      <c r="EF545" s="54"/>
      <c r="EG545" s="54"/>
      <c r="EH545" s="54"/>
      <c r="EI545" s="54"/>
      <c r="EJ545" s="54"/>
      <c r="EK545" s="54"/>
      <c r="EL545" s="54"/>
      <c r="EM545" s="54"/>
      <c r="EN545" s="54"/>
      <c r="EO545" s="54"/>
      <c r="EP545" s="54"/>
      <c r="EQ545" s="54"/>
      <c r="ER545" s="54"/>
      <c r="ES545" s="54"/>
      <c r="ET545" s="54"/>
      <c r="EU545" s="54"/>
      <c r="EV545" s="54"/>
      <c r="EW545" s="54"/>
      <c r="EX545" s="54"/>
      <c r="EY545" s="54"/>
      <c r="EZ545" s="54"/>
      <c r="FA545" s="54"/>
      <c r="FB545" s="54"/>
      <c r="FC545" s="54"/>
      <c r="FD545" s="54"/>
      <c r="FE545" s="54"/>
      <c r="FF545" s="54"/>
      <c r="FG545" s="54"/>
      <c r="FH545" s="54"/>
      <c r="FI545" s="54"/>
      <c r="FJ545" s="54"/>
      <c r="FK545" s="54"/>
      <c r="FL545" s="54"/>
      <c r="FM545" s="54"/>
      <c r="FN545" s="54"/>
      <c r="FO545" s="54"/>
      <c r="FP545" s="54"/>
      <c r="FQ545" s="54"/>
      <c r="FR545" s="54"/>
      <c r="FS545" s="54"/>
      <c r="FT545" s="54"/>
      <c r="FU545" s="54"/>
      <c r="FV545" s="54"/>
      <c r="FW545" s="54"/>
      <c r="FX545" s="54"/>
      <c r="FY545" s="54"/>
      <c r="FZ545" s="54"/>
      <c r="GA545" s="54"/>
      <c r="GB545" s="54"/>
      <c r="GC545" s="54"/>
      <c r="GD545" s="54"/>
      <c r="GE545" s="54"/>
      <c r="GF545" s="54"/>
      <c r="GG545" s="54"/>
      <c r="GH545" s="54"/>
    </row>
    <row r="546" spans="1:190">
      <c r="A546" s="180"/>
      <c r="B546" s="180"/>
      <c r="C546" s="55"/>
      <c r="D546" s="56"/>
      <c r="E546" s="50"/>
      <c r="F546" s="50"/>
      <c r="G546" s="50"/>
      <c r="H546" s="50"/>
      <c r="I546" s="50"/>
      <c r="J546" s="50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/>
      <c r="AW546" s="54"/>
      <c r="AX546" s="54"/>
      <c r="AY546" s="54"/>
      <c r="AZ546" s="54"/>
      <c r="BA546" s="54"/>
      <c r="BB546" s="54"/>
      <c r="BC546" s="54"/>
      <c r="BD546" s="54"/>
      <c r="BE546" s="54"/>
      <c r="BF546" s="54"/>
      <c r="BG546" s="54"/>
      <c r="BH546" s="54"/>
      <c r="BI546" s="54"/>
      <c r="BJ546" s="54"/>
      <c r="BK546" s="54"/>
      <c r="BL546" s="54"/>
      <c r="BM546" s="54"/>
      <c r="BN546" s="54"/>
      <c r="BO546" s="54"/>
      <c r="BP546" s="54"/>
      <c r="BQ546" s="54"/>
      <c r="BR546" s="54"/>
      <c r="BS546" s="54"/>
      <c r="BT546" s="54"/>
      <c r="BU546" s="54"/>
      <c r="BV546" s="54"/>
      <c r="BW546" s="54"/>
      <c r="BX546" s="54"/>
      <c r="BY546" s="54"/>
      <c r="BZ546" s="54"/>
      <c r="CA546" s="54"/>
      <c r="CB546" s="54"/>
      <c r="CC546" s="54"/>
      <c r="CD546" s="54"/>
      <c r="CE546" s="54"/>
      <c r="CF546" s="54"/>
      <c r="CG546" s="54"/>
      <c r="CH546" s="54"/>
      <c r="CI546" s="54"/>
      <c r="CJ546" s="54"/>
      <c r="CK546" s="54"/>
      <c r="CL546" s="54"/>
      <c r="CM546" s="54"/>
      <c r="CN546" s="54"/>
      <c r="CO546" s="54"/>
      <c r="CP546" s="54"/>
      <c r="CQ546" s="54"/>
      <c r="CR546" s="54"/>
      <c r="CS546" s="54"/>
      <c r="CT546" s="54"/>
      <c r="CU546" s="54"/>
      <c r="CV546" s="54"/>
      <c r="CW546" s="54"/>
      <c r="CX546" s="54"/>
      <c r="CY546" s="54"/>
      <c r="CZ546" s="54"/>
      <c r="DA546" s="54"/>
      <c r="DB546" s="54"/>
      <c r="DC546" s="54"/>
      <c r="DD546" s="54"/>
      <c r="DE546" s="54"/>
      <c r="DF546" s="54"/>
      <c r="DG546" s="54"/>
      <c r="DH546" s="54"/>
      <c r="DI546" s="54"/>
      <c r="DJ546" s="54"/>
      <c r="DK546" s="54"/>
      <c r="DL546" s="54"/>
      <c r="DM546" s="54"/>
      <c r="DN546" s="54"/>
      <c r="DO546" s="54"/>
      <c r="DP546" s="54"/>
      <c r="DQ546" s="54"/>
      <c r="DR546" s="54"/>
      <c r="DS546" s="54"/>
      <c r="DT546" s="54"/>
      <c r="DU546" s="54"/>
      <c r="DV546" s="54"/>
      <c r="DW546" s="54"/>
      <c r="DX546" s="54"/>
      <c r="DY546" s="54"/>
      <c r="DZ546" s="54"/>
      <c r="EA546" s="54"/>
      <c r="EB546" s="54"/>
      <c r="EC546" s="54"/>
      <c r="ED546" s="54"/>
      <c r="EE546" s="54"/>
      <c r="EF546" s="54"/>
      <c r="EG546" s="54"/>
      <c r="EH546" s="54"/>
      <c r="EI546" s="54"/>
      <c r="EJ546" s="54"/>
      <c r="EK546" s="54"/>
      <c r="EL546" s="54"/>
      <c r="EM546" s="54"/>
      <c r="EN546" s="54"/>
      <c r="EO546" s="54"/>
      <c r="EP546" s="54"/>
      <c r="EQ546" s="54"/>
      <c r="ER546" s="54"/>
      <c r="ES546" s="54"/>
      <c r="ET546" s="54"/>
      <c r="EU546" s="54"/>
      <c r="EV546" s="54"/>
      <c r="EW546" s="54"/>
      <c r="EX546" s="54"/>
      <c r="EY546" s="54"/>
      <c r="EZ546" s="54"/>
      <c r="FA546" s="54"/>
      <c r="FB546" s="54"/>
      <c r="FC546" s="54"/>
      <c r="FD546" s="54"/>
      <c r="FE546" s="54"/>
      <c r="FF546" s="54"/>
      <c r="FG546" s="54"/>
      <c r="FH546" s="54"/>
      <c r="FI546" s="54"/>
      <c r="FJ546" s="54"/>
      <c r="FK546" s="54"/>
      <c r="FL546" s="54"/>
      <c r="FM546" s="54"/>
      <c r="FN546" s="54"/>
      <c r="FO546" s="54"/>
      <c r="FP546" s="54"/>
      <c r="FQ546" s="54"/>
      <c r="FR546" s="54"/>
      <c r="FS546" s="54"/>
      <c r="FT546" s="54"/>
      <c r="FU546" s="54"/>
      <c r="FV546" s="54"/>
      <c r="FW546" s="54"/>
      <c r="FX546" s="54"/>
      <c r="FY546" s="54"/>
      <c r="FZ546" s="54"/>
      <c r="GA546" s="54"/>
      <c r="GB546" s="54"/>
      <c r="GC546" s="54"/>
      <c r="GD546" s="54"/>
      <c r="GE546" s="54"/>
      <c r="GF546" s="54"/>
      <c r="GG546" s="54"/>
      <c r="GH546" s="54"/>
    </row>
    <row r="547" spans="1:190">
      <c r="A547" s="180"/>
      <c r="B547" s="180"/>
      <c r="C547" s="55"/>
      <c r="D547" s="56"/>
      <c r="E547" s="50"/>
      <c r="F547" s="50"/>
      <c r="G547" s="50"/>
      <c r="H547" s="50"/>
      <c r="I547" s="50"/>
      <c r="J547" s="50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F547" s="54"/>
      <c r="BG547" s="54"/>
      <c r="BH547" s="54"/>
      <c r="BI547" s="54"/>
      <c r="BJ547" s="54"/>
      <c r="BK547" s="54"/>
      <c r="BL547" s="54"/>
      <c r="BM547" s="54"/>
      <c r="BN547" s="54"/>
      <c r="BO547" s="54"/>
      <c r="BP547" s="54"/>
      <c r="BQ547" s="54"/>
      <c r="BR547" s="54"/>
      <c r="BS547" s="54"/>
      <c r="BT547" s="54"/>
      <c r="BU547" s="54"/>
      <c r="BV547" s="54"/>
      <c r="BW547" s="54"/>
      <c r="BX547" s="54"/>
      <c r="BY547" s="54"/>
      <c r="BZ547" s="54"/>
      <c r="CA547" s="54"/>
      <c r="CB547" s="54"/>
      <c r="CC547" s="54"/>
      <c r="CD547" s="54"/>
      <c r="CE547" s="54"/>
      <c r="CF547" s="54"/>
      <c r="CG547" s="54"/>
      <c r="CH547" s="54"/>
      <c r="CI547" s="54"/>
      <c r="CJ547" s="54"/>
      <c r="CK547" s="54"/>
      <c r="CL547" s="54"/>
      <c r="CM547" s="54"/>
      <c r="CN547" s="54"/>
      <c r="CO547" s="54"/>
      <c r="CP547" s="54"/>
      <c r="CQ547" s="54"/>
      <c r="CR547" s="54"/>
      <c r="CS547" s="54"/>
      <c r="CT547" s="54"/>
      <c r="CU547" s="54"/>
      <c r="CV547" s="54"/>
      <c r="CW547" s="54"/>
      <c r="CX547" s="54"/>
      <c r="CY547" s="54"/>
      <c r="CZ547" s="54"/>
      <c r="DA547" s="54"/>
      <c r="DB547" s="54"/>
      <c r="DC547" s="54"/>
      <c r="DD547" s="54"/>
      <c r="DE547" s="54"/>
      <c r="DF547" s="54"/>
      <c r="DG547" s="54"/>
      <c r="DH547" s="54"/>
      <c r="DI547" s="54"/>
      <c r="DJ547" s="54"/>
      <c r="DK547" s="54"/>
      <c r="DL547" s="54"/>
      <c r="DM547" s="54"/>
      <c r="DN547" s="54"/>
      <c r="DO547" s="54"/>
      <c r="DP547" s="54"/>
      <c r="DQ547" s="54"/>
      <c r="DR547" s="54"/>
      <c r="DS547" s="54"/>
      <c r="DT547" s="54"/>
      <c r="DU547" s="54"/>
      <c r="DV547" s="54"/>
      <c r="DW547" s="54"/>
      <c r="DX547" s="54"/>
      <c r="DY547" s="54"/>
      <c r="DZ547" s="54"/>
      <c r="EA547" s="54"/>
      <c r="EB547" s="54"/>
      <c r="EC547" s="54"/>
      <c r="ED547" s="54"/>
      <c r="EE547" s="54"/>
      <c r="EF547" s="54"/>
      <c r="EG547" s="54"/>
      <c r="EH547" s="54"/>
      <c r="EI547" s="54"/>
      <c r="EJ547" s="54"/>
      <c r="EK547" s="54"/>
      <c r="EL547" s="54"/>
      <c r="EM547" s="54"/>
      <c r="EN547" s="54"/>
      <c r="EO547" s="54"/>
      <c r="EP547" s="54"/>
      <c r="EQ547" s="54"/>
      <c r="ER547" s="54"/>
      <c r="ES547" s="54"/>
      <c r="ET547" s="54"/>
      <c r="EU547" s="54"/>
      <c r="EV547" s="54"/>
      <c r="EW547" s="54"/>
      <c r="EX547" s="54"/>
      <c r="EY547" s="54"/>
      <c r="EZ547" s="54"/>
      <c r="FA547" s="54"/>
      <c r="FB547" s="54"/>
      <c r="FC547" s="54"/>
      <c r="FD547" s="54"/>
      <c r="FE547" s="54"/>
      <c r="FF547" s="54"/>
      <c r="FG547" s="54"/>
      <c r="FH547" s="54"/>
      <c r="FI547" s="54"/>
      <c r="FJ547" s="54"/>
      <c r="FK547" s="54"/>
      <c r="FL547" s="54"/>
      <c r="FM547" s="54"/>
      <c r="FN547" s="54"/>
      <c r="FO547" s="54"/>
      <c r="FP547" s="54"/>
      <c r="FQ547" s="54"/>
      <c r="FR547" s="54"/>
      <c r="FS547" s="54"/>
      <c r="FT547" s="54"/>
      <c r="FU547" s="54"/>
      <c r="FV547" s="54"/>
      <c r="FW547" s="54"/>
      <c r="FX547" s="54"/>
      <c r="FY547" s="54"/>
      <c r="FZ547" s="54"/>
      <c r="GA547" s="54"/>
      <c r="GB547" s="54"/>
      <c r="GC547" s="54"/>
      <c r="GD547" s="54"/>
      <c r="GE547" s="54"/>
      <c r="GF547" s="54"/>
      <c r="GG547" s="54"/>
      <c r="GH547" s="54"/>
    </row>
    <row r="548" spans="1:190">
      <c r="A548" s="180"/>
      <c r="B548" s="180"/>
      <c r="C548" s="55"/>
      <c r="D548" s="56"/>
      <c r="E548" s="50"/>
      <c r="F548" s="50"/>
      <c r="G548" s="50"/>
      <c r="H548" s="50"/>
      <c r="I548" s="50"/>
      <c r="J548" s="50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F548" s="54"/>
      <c r="BG548" s="54"/>
      <c r="BH548" s="54"/>
      <c r="BI548" s="54"/>
      <c r="BJ548" s="54"/>
      <c r="BK548" s="54"/>
      <c r="BL548" s="54"/>
      <c r="BM548" s="54"/>
      <c r="BN548" s="54"/>
      <c r="BO548" s="54"/>
      <c r="BP548" s="54"/>
      <c r="BQ548" s="54"/>
      <c r="BR548" s="54"/>
      <c r="BS548" s="54"/>
      <c r="BT548" s="54"/>
      <c r="BU548" s="54"/>
      <c r="BV548" s="54"/>
      <c r="BW548" s="54"/>
      <c r="BX548" s="54"/>
      <c r="BY548" s="54"/>
      <c r="BZ548" s="54"/>
      <c r="CA548" s="54"/>
      <c r="CB548" s="54"/>
      <c r="CC548" s="54"/>
      <c r="CD548" s="54"/>
      <c r="CE548" s="54"/>
      <c r="CF548" s="54"/>
      <c r="CG548" s="54"/>
      <c r="CH548" s="54"/>
      <c r="CI548" s="54"/>
      <c r="CJ548" s="54"/>
      <c r="CK548" s="54"/>
      <c r="CL548" s="54"/>
      <c r="CM548" s="54"/>
      <c r="CN548" s="54"/>
      <c r="CO548" s="54"/>
      <c r="CP548" s="54"/>
      <c r="CQ548" s="54"/>
      <c r="CR548" s="54"/>
      <c r="CS548" s="54"/>
      <c r="CT548" s="54"/>
      <c r="CU548" s="54"/>
      <c r="CV548" s="54"/>
      <c r="CW548" s="54"/>
      <c r="CX548" s="54"/>
      <c r="CY548" s="54"/>
      <c r="CZ548" s="54"/>
      <c r="DA548" s="54"/>
      <c r="DB548" s="54"/>
      <c r="DC548" s="54"/>
      <c r="DD548" s="54"/>
      <c r="DE548" s="54"/>
      <c r="DF548" s="54"/>
      <c r="DG548" s="54"/>
      <c r="DH548" s="54"/>
      <c r="DI548" s="54"/>
      <c r="DJ548" s="54"/>
      <c r="DK548" s="54"/>
      <c r="DL548" s="54"/>
      <c r="DM548" s="54"/>
      <c r="DN548" s="54"/>
      <c r="DO548" s="54"/>
      <c r="DP548" s="54"/>
      <c r="DQ548" s="54"/>
      <c r="DR548" s="54"/>
      <c r="DS548" s="54"/>
      <c r="DT548" s="54"/>
      <c r="DU548" s="54"/>
      <c r="DV548" s="54"/>
      <c r="DW548" s="54"/>
      <c r="DX548" s="54"/>
      <c r="DY548" s="54"/>
      <c r="DZ548" s="54"/>
      <c r="EA548" s="54"/>
      <c r="EB548" s="54"/>
      <c r="EC548" s="54"/>
      <c r="ED548" s="54"/>
      <c r="EE548" s="54"/>
      <c r="EF548" s="54"/>
      <c r="EG548" s="54"/>
      <c r="EH548" s="54"/>
      <c r="EI548" s="54"/>
      <c r="EJ548" s="54"/>
      <c r="EK548" s="54"/>
      <c r="EL548" s="54"/>
      <c r="EM548" s="54"/>
      <c r="EN548" s="54"/>
      <c r="EO548" s="54"/>
      <c r="EP548" s="54"/>
      <c r="EQ548" s="54"/>
      <c r="ER548" s="54"/>
      <c r="ES548" s="54"/>
      <c r="ET548" s="54"/>
      <c r="EU548" s="54"/>
      <c r="EV548" s="54"/>
      <c r="EW548" s="54"/>
      <c r="EX548" s="54"/>
      <c r="EY548" s="54"/>
      <c r="EZ548" s="54"/>
      <c r="FA548" s="54"/>
      <c r="FB548" s="54"/>
      <c r="FC548" s="54"/>
      <c r="FD548" s="54"/>
      <c r="FE548" s="54"/>
      <c r="FF548" s="54"/>
      <c r="FG548" s="54"/>
      <c r="FH548" s="54"/>
      <c r="FI548" s="54"/>
      <c r="FJ548" s="54"/>
      <c r="FK548" s="54"/>
      <c r="FL548" s="54"/>
      <c r="FM548" s="54"/>
      <c r="FN548" s="54"/>
      <c r="FO548" s="54"/>
      <c r="FP548" s="54"/>
      <c r="FQ548" s="54"/>
      <c r="FR548" s="54"/>
      <c r="FS548" s="54"/>
      <c r="FT548" s="54"/>
      <c r="FU548" s="54"/>
      <c r="FV548" s="54"/>
      <c r="FW548" s="54"/>
      <c r="FX548" s="54"/>
      <c r="FY548" s="54"/>
      <c r="FZ548" s="54"/>
      <c r="GA548" s="54"/>
      <c r="GB548" s="54"/>
      <c r="GC548" s="54"/>
      <c r="GD548" s="54"/>
      <c r="GE548" s="54"/>
      <c r="GF548" s="54"/>
      <c r="GG548" s="54"/>
      <c r="GH548" s="54"/>
    </row>
    <row r="549" spans="1:190">
      <c r="A549" s="180"/>
      <c r="B549" s="180"/>
      <c r="C549" s="55"/>
      <c r="D549" s="56"/>
      <c r="E549" s="50"/>
      <c r="F549" s="50"/>
      <c r="G549" s="50"/>
      <c r="H549" s="50"/>
      <c r="I549" s="50"/>
      <c r="J549" s="50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/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F549" s="54"/>
      <c r="BG549" s="54"/>
      <c r="BH549" s="54"/>
      <c r="BI549" s="54"/>
      <c r="BJ549" s="54"/>
      <c r="BK549" s="54"/>
      <c r="BL549" s="54"/>
      <c r="BM549" s="54"/>
      <c r="BN549" s="54"/>
      <c r="BO549" s="54"/>
      <c r="BP549" s="54"/>
      <c r="BQ549" s="54"/>
      <c r="BR549" s="54"/>
      <c r="BS549" s="54"/>
      <c r="BT549" s="54"/>
      <c r="BU549" s="54"/>
      <c r="BV549" s="54"/>
      <c r="BW549" s="54"/>
      <c r="BX549" s="54"/>
      <c r="BY549" s="54"/>
      <c r="BZ549" s="54"/>
      <c r="CA549" s="54"/>
      <c r="CB549" s="54"/>
      <c r="CC549" s="54"/>
      <c r="CD549" s="54"/>
      <c r="CE549" s="54"/>
      <c r="CF549" s="54"/>
      <c r="CG549" s="54"/>
      <c r="CH549" s="54"/>
      <c r="CI549" s="54"/>
      <c r="CJ549" s="54"/>
      <c r="CK549" s="54"/>
      <c r="CL549" s="54"/>
      <c r="CM549" s="54"/>
      <c r="CN549" s="54"/>
      <c r="CO549" s="54"/>
      <c r="CP549" s="54"/>
      <c r="CQ549" s="54"/>
      <c r="CR549" s="54"/>
      <c r="CS549" s="54"/>
      <c r="CT549" s="54"/>
      <c r="CU549" s="54"/>
      <c r="CV549" s="54"/>
      <c r="CW549" s="54"/>
      <c r="CX549" s="54"/>
      <c r="CY549" s="54"/>
      <c r="CZ549" s="54"/>
      <c r="DA549" s="54"/>
      <c r="DB549" s="54"/>
      <c r="DC549" s="54"/>
      <c r="DD549" s="54"/>
      <c r="DE549" s="54"/>
      <c r="DF549" s="54"/>
      <c r="DG549" s="54"/>
      <c r="DH549" s="54"/>
      <c r="DI549" s="54"/>
      <c r="DJ549" s="54"/>
      <c r="DK549" s="54"/>
      <c r="DL549" s="54"/>
      <c r="DM549" s="54"/>
      <c r="DN549" s="54"/>
      <c r="DO549" s="54"/>
      <c r="DP549" s="54"/>
      <c r="DQ549" s="54"/>
      <c r="DR549" s="54"/>
      <c r="DS549" s="54"/>
      <c r="DT549" s="54"/>
      <c r="DU549" s="54"/>
      <c r="DV549" s="54"/>
      <c r="DW549" s="54"/>
      <c r="DX549" s="54"/>
      <c r="DY549" s="54"/>
      <c r="DZ549" s="54"/>
      <c r="EA549" s="54"/>
      <c r="EB549" s="54"/>
      <c r="EC549" s="54"/>
      <c r="ED549" s="54"/>
      <c r="EE549" s="54"/>
      <c r="EF549" s="54"/>
      <c r="EG549" s="54"/>
      <c r="EH549" s="54"/>
      <c r="EI549" s="54"/>
      <c r="EJ549" s="54"/>
      <c r="EK549" s="54"/>
      <c r="EL549" s="54"/>
      <c r="EM549" s="54"/>
      <c r="EN549" s="54"/>
      <c r="EO549" s="54"/>
      <c r="EP549" s="54"/>
      <c r="EQ549" s="54"/>
      <c r="ER549" s="54"/>
      <c r="ES549" s="54"/>
      <c r="ET549" s="54"/>
      <c r="EU549" s="54"/>
      <c r="EV549" s="54"/>
      <c r="EW549" s="54"/>
      <c r="EX549" s="54"/>
      <c r="EY549" s="54"/>
      <c r="EZ549" s="54"/>
      <c r="FA549" s="54"/>
      <c r="FB549" s="54"/>
      <c r="FC549" s="54"/>
      <c r="FD549" s="54"/>
      <c r="FE549" s="54"/>
      <c r="FF549" s="54"/>
      <c r="FG549" s="54"/>
      <c r="FH549" s="54"/>
      <c r="FI549" s="54"/>
      <c r="FJ549" s="54"/>
      <c r="FK549" s="54"/>
      <c r="FL549" s="54"/>
      <c r="FM549" s="54"/>
      <c r="FN549" s="54"/>
      <c r="FO549" s="54"/>
      <c r="FP549" s="54"/>
      <c r="FQ549" s="54"/>
      <c r="FR549" s="54"/>
      <c r="FS549" s="54"/>
      <c r="FT549" s="54"/>
      <c r="FU549" s="54"/>
      <c r="FV549" s="54"/>
      <c r="FW549" s="54"/>
      <c r="FX549" s="54"/>
      <c r="FY549" s="54"/>
      <c r="FZ549" s="54"/>
      <c r="GA549" s="54"/>
      <c r="GB549" s="54"/>
      <c r="GC549" s="54"/>
      <c r="GD549" s="54"/>
      <c r="GE549" s="54"/>
      <c r="GF549" s="54"/>
      <c r="GG549" s="54"/>
      <c r="GH549" s="54"/>
    </row>
    <row r="550" spans="1:190">
      <c r="A550" s="180"/>
      <c r="B550" s="180"/>
      <c r="C550" s="55"/>
      <c r="D550" s="56"/>
      <c r="E550" s="50"/>
      <c r="F550" s="50"/>
      <c r="G550" s="50"/>
      <c r="H550" s="50"/>
      <c r="I550" s="50"/>
      <c r="J550" s="50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F550" s="54"/>
      <c r="BG550" s="54"/>
      <c r="BH550" s="54"/>
      <c r="BI550" s="54"/>
      <c r="BJ550" s="54"/>
      <c r="BK550" s="54"/>
      <c r="BL550" s="54"/>
      <c r="BM550" s="54"/>
      <c r="BN550" s="54"/>
      <c r="BO550" s="54"/>
      <c r="BP550" s="54"/>
      <c r="BQ550" s="54"/>
      <c r="BR550" s="54"/>
      <c r="BS550" s="54"/>
      <c r="BT550" s="54"/>
      <c r="BU550" s="54"/>
      <c r="BV550" s="54"/>
      <c r="BW550" s="54"/>
      <c r="BX550" s="54"/>
      <c r="BY550" s="54"/>
      <c r="BZ550" s="54"/>
      <c r="CA550" s="54"/>
      <c r="CB550" s="54"/>
      <c r="CC550" s="54"/>
      <c r="CD550" s="54"/>
      <c r="CE550" s="54"/>
      <c r="CF550" s="54"/>
      <c r="CG550" s="54"/>
      <c r="CH550" s="54"/>
      <c r="CI550" s="54"/>
      <c r="CJ550" s="54"/>
      <c r="CK550" s="54"/>
      <c r="CL550" s="54"/>
      <c r="CM550" s="54"/>
      <c r="CN550" s="54"/>
      <c r="CO550" s="54"/>
      <c r="CP550" s="54"/>
      <c r="CQ550" s="54"/>
      <c r="CR550" s="54"/>
      <c r="CS550" s="54"/>
      <c r="CT550" s="54"/>
      <c r="CU550" s="54"/>
      <c r="CV550" s="54"/>
      <c r="CW550" s="54"/>
      <c r="CX550" s="54"/>
      <c r="CY550" s="54"/>
      <c r="CZ550" s="54"/>
      <c r="DA550" s="54"/>
      <c r="DB550" s="54"/>
      <c r="DC550" s="54"/>
      <c r="DD550" s="54"/>
      <c r="DE550" s="54"/>
      <c r="DF550" s="54"/>
      <c r="DG550" s="54"/>
      <c r="DH550" s="54"/>
      <c r="DI550" s="54"/>
      <c r="DJ550" s="54"/>
      <c r="DK550" s="54"/>
      <c r="DL550" s="54"/>
      <c r="DM550" s="54"/>
      <c r="DN550" s="54"/>
      <c r="DO550" s="54"/>
      <c r="DP550" s="54"/>
      <c r="DQ550" s="54"/>
      <c r="DR550" s="54"/>
      <c r="DS550" s="54"/>
      <c r="DT550" s="54"/>
      <c r="DU550" s="54"/>
      <c r="DV550" s="54"/>
      <c r="DW550" s="54"/>
      <c r="DX550" s="54"/>
      <c r="DY550" s="54"/>
      <c r="DZ550" s="54"/>
      <c r="EA550" s="54"/>
      <c r="EB550" s="54"/>
      <c r="EC550" s="54"/>
      <c r="ED550" s="54"/>
      <c r="EE550" s="54"/>
      <c r="EF550" s="54"/>
      <c r="EG550" s="54"/>
      <c r="EH550" s="54"/>
      <c r="EI550" s="54"/>
      <c r="EJ550" s="54"/>
      <c r="EK550" s="54"/>
      <c r="EL550" s="54"/>
      <c r="EM550" s="54"/>
      <c r="EN550" s="54"/>
      <c r="EO550" s="54"/>
      <c r="EP550" s="54"/>
      <c r="EQ550" s="54"/>
      <c r="ER550" s="54"/>
      <c r="ES550" s="54"/>
      <c r="ET550" s="54"/>
      <c r="EU550" s="54"/>
      <c r="EV550" s="54"/>
      <c r="EW550" s="54"/>
      <c r="EX550" s="54"/>
      <c r="EY550" s="54"/>
      <c r="EZ550" s="54"/>
      <c r="FA550" s="54"/>
      <c r="FB550" s="54"/>
      <c r="FC550" s="54"/>
      <c r="FD550" s="54"/>
      <c r="FE550" s="54"/>
      <c r="FF550" s="54"/>
      <c r="FG550" s="54"/>
      <c r="FH550" s="54"/>
      <c r="FI550" s="54"/>
      <c r="FJ550" s="54"/>
      <c r="FK550" s="54"/>
      <c r="FL550" s="54"/>
      <c r="FM550" s="54"/>
      <c r="FN550" s="54"/>
      <c r="FO550" s="54"/>
      <c r="FP550" s="54"/>
      <c r="FQ550" s="54"/>
      <c r="FR550" s="54"/>
      <c r="FS550" s="54"/>
      <c r="FT550" s="54"/>
      <c r="FU550" s="54"/>
      <c r="FV550" s="54"/>
      <c r="FW550" s="54"/>
      <c r="FX550" s="54"/>
      <c r="FY550" s="54"/>
      <c r="FZ550" s="54"/>
      <c r="GA550" s="54"/>
      <c r="GB550" s="54"/>
      <c r="GC550" s="54"/>
      <c r="GD550" s="54"/>
      <c r="GE550" s="54"/>
      <c r="GF550" s="54"/>
      <c r="GG550" s="54"/>
      <c r="GH550" s="54"/>
    </row>
    <row r="551" spans="1:190">
      <c r="A551" s="180"/>
      <c r="B551" s="180"/>
      <c r="C551" s="55"/>
      <c r="D551" s="56"/>
      <c r="E551" s="50"/>
      <c r="F551" s="50"/>
      <c r="G551" s="50"/>
      <c r="H551" s="50"/>
      <c r="I551" s="50"/>
      <c r="J551" s="50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F551" s="54"/>
      <c r="BG551" s="54"/>
      <c r="BH551" s="54"/>
      <c r="BI551" s="54"/>
      <c r="BJ551" s="54"/>
      <c r="BK551" s="54"/>
      <c r="BL551" s="54"/>
      <c r="BM551" s="54"/>
      <c r="BN551" s="54"/>
      <c r="BO551" s="54"/>
      <c r="BP551" s="54"/>
      <c r="BQ551" s="54"/>
      <c r="BR551" s="54"/>
      <c r="BS551" s="54"/>
      <c r="BT551" s="54"/>
      <c r="BU551" s="54"/>
      <c r="BV551" s="54"/>
      <c r="BW551" s="54"/>
      <c r="BX551" s="54"/>
      <c r="BY551" s="54"/>
      <c r="BZ551" s="54"/>
      <c r="CA551" s="54"/>
      <c r="CB551" s="54"/>
      <c r="CC551" s="54"/>
      <c r="CD551" s="54"/>
      <c r="CE551" s="54"/>
      <c r="CF551" s="54"/>
      <c r="CG551" s="54"/>
      <c r="CH551" s="54"/>
      <c r="CI551" s="54"/>
      <c r="CJ551" s="54"/>
      <c r="CK551" s="54"/>
      <c r="CL551" s="54"/>
      <c r="CM551" s="54"/>
      <c r="CN551" s="54"/>
      <c r="CO551" s="54"/>
      <c r="CP551" s="54"/>
      <c r="CQ551" s="54"/>
      <c r="CR551" s="54"/>
      <c r="CS551" s="54"/>
      <c r="CT551" s="54"/>
      <c r="CU551" s="54"/>
      <c r="CV551" s="54"/>
      <c r="CW551" s="54"/>
      <c r="CX551" s="54"/>
      <c r="CY551" s="54"/>
      <c r="CZ551" s="54"/>
      <c r="DA551" s="54"/>
      <c r="DB551" s="54"/>
      <c r="DC551" s="54"/>
      <c r="DD551" s="54"/>
      <c r="DE551" s="54"/>
      <c r="DF551" s="54"/>
      <c r="DG551" s="54"/>
      <c r="DH551" s="54"/>
      <c r="DI551" s="54"/>
      <c r="DJ551" s="54"/>
      <c r="DK551" s="54"/>
      <c r="DL551" s="54"/>
      <c r="DM551" s="54"/>
      <c r="DN551" s="54"/>
      <c r="DO551" s="54"/>
      <c r="DP551" s="54"/>
      <c r="DQ551" s="54"/>
      <c r="DR551" s="54"/>
      <c r="DS551" s="54"/>
      <c r="DT551" s="54"/>
      <c r="DU551" s="54"/>
      <c r="DV551" s="54"/>
      <c r="DW551" s="54"/>
      <c r="DX551" s="54"/>
      <c r="DY551" s="54"/>
      <c r="DZ551" s="54"/>
      <c r="EA551" s="54"/>
      <c r="EB551" s="54"/>
      <c r="EC551" s="54"/>
      <c r="ED551" s="54"/>
      <c r="EE551" s="54"/>
      <c r="EF551" s="54"/>
      <c r="EG551" s="54"/>
      <c r="EH551" s="54"/>
      <c r="EI551" s="54"/>
      <c r="EJ551" s="54"/>
      <c r="EK551" s="54"/>
      <c r="EL551" s="54"/>
      <c r="EM551" s="54"/>
      <c r="EN551" s="54"/>
      <c r="EO551" s="54"/>
      <c r="EP551" s="54"/>
      <c r="EQ551" s="54"/>
      <c r="ER551" s="54"/>
      <c r="ES551" s="54"/>
      <c r="ET551" s="54"/>
      <c r="EU551" s="54"/>
      <c r="EV551" s="54"/>
      <c r="EW551" s="54"/>
      <c r="EX551" s="54"/>
      <c r="EY551" s="54"/>
      <c r="EZ551" s="54"/>
      <c r="FA551" s="54"/>
      <c r="FB551" s="54"/>
      <c r="FC551" s="54"/>
      <c r="FD551" s="54"/>
      <c r="FE551" s="54"/>
      <c r="FF551" s="54"/>
      <c r="FG551" s="54"/>
      <c r="FH551" s="54"/>
      <c r="FI551" s="54"/>
      <c r="FJ551" s="54"/>
      <c r="FK551" s="54"/>
      <c r="FL551" s="54"/>
      <c r="FM551" s="54"/>
      <c r="FN551" s="54"/>
      <c r="FO551" s="54"/>
      <c r="FP551" s="54"/>
      <c r="FQ551" s="54"/>
      <c r="FR551" s="54"/>
      <c r="FS551" s="54"/>
      <c r="FT551" s="54"/>
      <c r="FU551" s="54"/>
      <c r="FV551" s="54"/>
      <c r="FW551" s="54"/>
      <c r="FX551" s="54"/>
      <c r="FY551" s="54"/>
      <c r="FZ551" s="54"/>
      <c r="GA551" s="54"/>
      <c r="GB551" s="54"/>
      <c r="GC551" s="54"/>
      <c r="GD551" s="54"/>
      <c r="GE551" s="54"/>
      <c r="GF551" s="54"/>
      <c r="GG551" s="54"/>
      <c r="GH551" s="54"/>
    </row>
    <row r="552" spans="1:190">
      <c r="A552" s="180"/>
      <c r="B552" s="180"/>
      <c r="C552" s="55"/>
      <c r="D552" s="56"/>
      <c r="E552" s="50"/>
      <c r="F552" s="50"/>
      <c r="G552" s="50"/>
      <c r="H552" s="50"/>
      <c r="I552" s="50"/>
      <c r="J552" s="50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F552" s="54"/>
      <c r="BG552" s="54"/>
      <c r="BH552" s="54"/>
      <c r="BI552" s="54"/>
      <c r="BJ552" s="54"/>
      <c r="BK552" s="54"/>
      <c r="BL552" s="54"/>
      <c r="BM552" s="54"/>
      <c r="BN552" s="54"/>
      <c r="BO552" s="54"/>
      <c r="BP552" s="54"/>
      <c r="BQ552" s="54"/>
      <c r="BR552" s="54"/>
      <c r="BS552" s="54"/>
      <c r="BT552" s="54"/>
      <c r="BU552" s="54"/>
      <c r="BV552" s="54"/>
      <c r="BW552" s="54"/>
      <c r="BX552" s="54"/>
      <c r="BY552" s="54"/>
      <c r="BZ552" s="54"/>
      <c r="CA552" s="54"/>
      <c r="CB552" s="54"/>
      <c r="CC552" s="54"/>
      <c r="CD552" s="54"/>
      <c r="CE552" s="54"/>
      <c r="CF552" s="54"/>
      <c r="CG552" s="54"/>
      <c r="CH552" s="54"/>
      <c r="CI552" s="54"/>
      <c r="CJ552" s="54"/>
      <c r="CK552" s="54"/>
      <c r="CL552" s="54"/>
      <c r="CM552" s="54"/>
      <c r="CN552" s="54"/>
      <c r="CO552" s="54"/>
      <c r="CP552" s="54"/>
      <c r="CQ552" s="54"/>
      <c r="CR552" s="54"/>
      <c r="CS552" s="54"/>
      <c r="CT552" s="54"/>
      <c r="CU552" s="54"/>
      <c r="CV552" s="54"/>
      <c r="CW552" s="54"/>
      <c r="CX552" s="54"/>
      <c r="CY552" s="54"/>
      <c r="CZ552" s="54"/>
      <c r="DA552" s="54"/>
      <c r="DB552" s="54"/>
      <c r="DC552" s="54"/>
      <c r="DD552" s="54"/>
      <c r="DE552" s="54"/>
      <c r="DF552" s="54"/>
      <c r="DG552" s="54"/>
      <c r="DH552" s="54"/>
      <c r="DI552" s="54"/>
      <c r="DJ552" s="54"/>
      <c r="DK552" s="54"/>
      <c r="DL552" s="54"/>
      <c r="DM552" s="54"/>
      <c r="DN552" s="54"/>
      <c r="DO552" s="54"/>
      <c r="DP552" s="54"/>
      <c r="DQ552" s="54"/>
      <c r="DR552" s="54"/>
      <c r="DS552" s="54"/>
      <c r="DT552" s="54"/>
      <c r="DU552" s="54"/>
      <c r="DV552" s="54"/>
      <c r="DW552" s="54"/>
      <c r="DX552" s="54"/>
      <c r="DY552" s="54"/>
      <c r="DZ552" s="54"/>
      <c r="EA552" s="54"/>
      <c r="EB552" s="54"/>
      <c r="EC552" s="54"/>
      <c r="ED552" s="54"/>
      <c r="EE552" s="54"/>
      <c r="EF552" s="54"/>
      <c r="EG552" s="54"/>
      <c r="EH552" s="54"/>
      <c r="EI552" s="54"/>
      <c r="EJ552" s="54"/>
      <c r="EK552" s="54"/>
      <c r="EL552" s="54"/>
      <c r="EM552" s="54"/>
      <c r="EN552" s="54"/>
      <c r="EO552" s="54"/>
      <c r="EP552" s="54"/>
      <c r="EQ552" s="54"/>
      <c r="ER552" s="54"/>
      <c r="ES552" s="54"/>
      <c r="ET552" s="54"/>
      <c r="EU552" s="54"/>
      <c r="EV552" s="54"/>
      <c r="EW552" s="54"/>
      <c r="EX552" s="54"/>
      <c r="EY552" s="54"/>
      <c r="EZ552" s="54"/>
      <c r="FA552" s="54"/>
      <c r="FB552" s="54"/>
      <c r="FC552" s="54"/>
      <c r="FD552" s="54"/>
      <c r="FE552" s="54"/>
      <c r="FF552" s="54"/>
      <c r="FG552" s="54"/>
      <c r="FH552" s="54"/>
      <c r="FI552" s="54"/>
      <c r="FJ552" s="54"/>
      <c r="FK552" s="54"/>
      <c r="FL552" s="54"/>
      <c r="FM552" s="54"/>
      <c r="FN552" s="54"/>
      <c r="FO552" s="54"/>
      <c r="FP552" s="54"/>
      <c r="FQ552" s="54"/>
      <c r="FR552" s="54"/>
      <c r="FS552" s="54"/>
      <c r="FT552" s="54"/>
      <c r="FU552" s="54"/>
      <c r="FV552" s="54"/>
      <c r="FW552" s="54"/>
      <c r="FX552" s="54"/>
      <c r="FY552" s="54"/>
      <c r="FZ552" s="54"/>
      <c r="GA552" s="54"/>
      <c r="GB552" s="54"/>
      <c r="GC552" s="54"/>
      <c r="GD552" s="54"/>
      <c r="GE552" s="54"/>
      <c r="GF552" s="54"/>
      <c r="GG552" s="54"/>
      <c r="GH552" s="54"/>
    </row>
    <row r="553" spans="1:190">
      <c r="A553" s="180"/>
      <c r="B553" s="180"/>
      <c r="C553" s="55"/>
      <c r="D553" s="56"/>
      <c r="E553" s="50"/>
      <c r="F553" s="50"/>
      <c r="G553" s="50"/>
      <c r="H553" s="50"/>
      <c r="I553" s="50"/>
      <c r="J553" s="50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F553" s="54"/>
      <c r="BG553" s="54"/>
      <c r="BH553" s="54"/>
      <c r="BI553" s="54"/>
      <c r="BJ553" s="54"/>
      <c r="BK553" s="54"/>
      <c r="BL553" s="54"/>
      <c r="BM553" s="54"/>
      <c r="BN553" s="54"/>
      <c r="BO553" s="54"/>
      <c r="BP553" s="54"/>
      <c r="BQ553" s="54"/>
      <c r="BR553" s="54"/>
      <c r="BS553" s="54"/>
      <c r="BT553" s="54"/>
      <c r="BU553" s="54"/>
      <c r="BV553" s="54"/>
      <c r="BW553" s="54"/>
      <c r="BX553" s="54"/>
      <c r="BY553" s="54"/>
      <c r="BZ553" s="54"/>
      <c r="CA553" s="54"/>
      <c r="CB553" s="54"/>
      <c r="CC553" s="54"/>
      <c r="CD553" s="54"/>
      <c r="CE553" s="54"/>
      <c r="CF553" s="54"/>
      <c r="CG553" s="54"/>
      <c r="CH553" s="54"/>
      <c r="CI553" s="54"/>
      <c r="CJ553" s="54"/>
      <c r="CK553" s="54"/>
      <c r="CL553" s="54"/>
      <c r="CM553" s="54"/>
      <c r="CN553" s="54"/>
      <c r="CO553" s="54"/>
      <c r="CP553" s="54"/>
      <c r="CQ553" s="54"/>
      <c r="CR553" s="54"/>
      <c r="CS553" s="54"/>
      <c r="CT553" s="54"/>
      <c r="CU553" s="54"/>
      <c r="CV553" s="54"/>
      <c r="CW553" s="54"/>
      <c r="CX553" s="54"/>
      <c r="CY553" s="54"/>
      <c r="CZ553" s="54"/>
      <c r="DA553" s="54"/>
      <c r="DB553" s="54"/>
      <c r="DC553" s="54"/>
      <c r="DD553" s="54"/>
      <c r="DE553" s="54"/>
      <c r="DF553" s="54"/>
      <c r="DG553" s="54"/>
      <c r="DH553" s="54"/>
      <c r="DI553" s="54"/>
      <c r="DJ553" s="54"/>
      <c r="DK553" s="54"/>
      <c r="DL553" s="54"/>
      <c r="DM553" s="54"/>
      <c r="DN553" s="54"/>
      <c r="DO553" s="54"/>
      <c r="DP553" s="54"/>
      <c r="DQ553" s="54"/>
      <c r="DR553" s="54"/>
      <c r="DS553" s="54"/>
      <c r="DT553" s="54"/>
      <c r="DU553" s="54"/>
      <c r="DV553" s="54"/>
      <c r="DW553" s="54"/>
      <c r="DX553" s="54"/>
      <c r="DY553" s="54"/>
      <c r="DZ553" s="54"/>
      <c r="EA553" s="54"/>
      <c r="EB553" s="54"/>
      <c r="EC553" s="54"/>
      <c r="ED553" s="54"/>
      <c r="EE553" s="54"/>
      <c r="EF553" s="54"/>
      <c r="EG553" s="54"/>
      <c r="EH553" s="54"/>
      <c r="EI553" s="54"/>
      <c r="EJ553" s="54"/>
      <c r="EK553" s="54"/>
      <c r="EL553" s="54"/>
      <c r="EM553" s="54"/>
      <c r="EN553" s="54"/>
      <c r="EO553" s="54"/>
      <c r="EP553" s="54"/>
      <c r="EQ553" s="54"/>
      <c r="ER553" s="54"/>
      <c r="ES553" s="54"/>
      <c r="ET553" s="54"/>
      <c r="EU553" s="54"/>
      <c r="EV553" s="54"/>
      <c r="EW553" s="54"/>
      <c r="EX553" s="54"/>
      <c r="EY553" s="54"/>
      <c r="EZ553" s="54"/>
      <c r="FA553" s="54"/>
      <c r="FB553" s="54"/>
      <c r="FC553" s="54"/>
      <c r="FD553" s="54"/>
      <c r="FE553" s="54"/>
      <c r="FF553" s="54"/>
      <c r="FG553" s="54"/>
      <c r="FH553" s="54"/>
      <c r="FI553" s="54"/>
      <c r="FJ553" s="54"/>
      <c r="FK553" s="54"/>
      <c r="FL553" s="54"/>
      <c r="FM553" s="54"/>
      <c r="FN553" s="54"/>
      <c r="FO553" s="54"/>
      <c r="FP553" s="54"/>
      <c r="FQ553" s="54"/>
      <c r="FR553" s="54"/>
      <c r="FS553" s="54"/>
      <c r="FT553" s="54"/>
      <c r="FU553" s="54"/>
      <c r="FV553" s="54"/>
      <c r="FW553" s="54"/>
      <c r="FX553" s="54"/>
      <c r="FY553" s="54"/>
      <c r="FZ553" s="54"/>
      <c r="GA553" s="54"/>
      <c r="GB553" s="54"/>
      <c r="GC553" s="54"/>
      <c r="GD553" s="54"/>
      <c r="GE553" s="54"/>
      <c r="GF553" s="54"/>
      <c r="GG553" s="54"/>
      <c r="GH553" s="54"/>
    </row>
    <row r="554" spans="1:190">
      <c r="A554" s="180"/>
      <c r="B554" s="180"/>
      <c r="C554" s="55"/>
      <c r="D554" s="56"/>
      <c r="E554" s="50"/>
      <c r="F554" s="50"/>
      <c r="G554" s="50"/>
      <c r="H554" s="50"/>
      <c r="I554" s="50"/>
      <c r="J554" s="50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F554" s="54"/>
      <c r="BG554" s="54"/>
      <c r="BH554" s="54"/>
      <c r="BI554" s="54"/>
      <c r="BJ554" s="54"/>
      <c r="BK554" s="54"/>
      <c r="BL554" s="54"/>
      <c r="BM554" s="54"/>
      <c r="BN554" s="54"/>
      <c r="BO554" s="54"/>
      <c r="BP554" s="54"/>
      <c r="BQ554" s="54"/>
      <c r="BR554" s="54"/>
      <c r="BS554" s="54"/>
      <c r="BT554" s="54"/>
      <c r="BU554" s="54"/>
      <c r="BV554" s="54"/>
      <c r="BW554" s="54"/>
      <c r="BX554" s="54"/>
      <c r="BY554" s="54"/>
      <c r="BZ554" s="54"/>
      <c r="CA554" s="54"/>
      <c r="CB554" s="54"/>
      <c r="CC554" s="54"/>
      <c r="CD554" s="54"/>
      <c r="CE554" s="54"/>
      <c r="CF554" s="54"/>
      <c r="CG554" s="54"/>
      <c r="CH554" s="54"/>
      <c r="CI554" s="54"/>
      <c r="CJ554" s="54"/>
      <c r="CK554" s="54"/>
      <c r="CL554" s="54"/>
      <c r="CM554" s="54"/>
      <c r="CN554" s="54"/>
      <c r="CO554" s="54"/>
      <c r="CP554" s="54"/>
      <c r="CQ554" s="54"/>
      <c r="CR554" s="54"/>
      <c r="CS554" s="54"/>
      <c r="CT554" s="54"/>
      <c r="CU554" s="54"/>
      <c r="CV554" s="54"/>
      <c r="CW554" s="54"/>
      <c r="CX554" s="54"/>
      <c r="CY554" s="54"/>
      <c r="CZ554" s="54"/>
      <c r="DA554" s="54"/>
      <c r="DB554" s="54"/>
      <c r="DC554" s="54"/>
      <c r="DD554" s="54"/>
      <c r="DE554" s="54"/>
      <c r="DF554" s="54"/>
      <c r="DG554" s="54"/>
      <c r="DH554" s="54"/>
      <c r="DI554" s="54"/>
      <c r="DJ554" s="54"/>
      <c r="DK554" s="54"/>
      <c r="DL554" s="54"/>
      <c r="DM554" s="54"/>
      <c r="DN554" s="54"/>
      <c r="DO554" s="54"/>
      <c r="DP554" s="54"/>
      <c r="DQ554" s="54"/>
      <c r="DR554" s="54"/>
      <c r="DS554" s="54"/>
      <c r="DT554" s="54"/>
      <c r="DU554" s="54"/>
      <c r="DV554" s="54"/>
      <c r="DW554" s="54"/>
      <c r="DX554" s="54"/>
      <c r="DY554" s="54"/>
      <c r="DZ554" s="54"/>
      <c r="EA554" s="54"/>
      <c r="EB554" s="54"/>
      <c r="EC554" s="54"/>
      <c r="ED554" s="54"/>
      <c r="EE554" s="54"/>
      <c r="EF554" s="54"/>
      <c r="EG554" s="54"/>
      <c r="EH554" s="54"/>
      <c r="EI554" s="54"/>
      <c r="EJ554" s="54"/>
      <c r="EK554" s="54"/>
      <c r="EL554" s="54"/>
      <c r="EM554" s="54"/>
      <c r="EN554" s="54"/>
      <c r="EO554" s="54"/>
      <c r="EP554" s="54"/>
      <c r="EQ554" s="54"/>
      <c r="ER554" s="54"/>
      <c r="ES554" s="54"/>
      <c r="ET554" s="54"/>
      <c r="EU554" s="54"/>
      <c r="EV554" s="54"/>
      <c r="EW554" s="54"/>
      <c r="EX554" s="54"/>
      <c r="EY554" s="54"/>
      <c r="EZ554" s="54"/>
      <c r="FA554" s="54"/>
      <c r="FB554" s="54"/>
      <c r="FC554" s="54"/>
      <c r="FD554" s="54"/>
      <c r="FE554" s="54"/>
      <c r="FF554" s="54"/>
      <c r="FG554" s="54"/>
      <c r="FH554" s="54"/>
      <c r="FI554" s="54"/>
      <c r="FJ554" s="54"/>
      <c r="FK554" s="54"/>
      <c r="FL554" s="54"/>
      <c r="FM554" s="54"/>
      <c r="FN554" s="54"/>
      <c r="FO554" s="54"/>
      <c r="FP554" s="54"/>
      <c r="FQ554" s="54"/>
      <c r="FR554" s="54"/>
      <c r="FS554" s="54"/>
      <c r="FT554" s="54"/>
      <c r="FU554" s="54"/>
      <c r="FV554" s="54"/>
      <c r="FW554" s="54"/>
      <c r="FX554" s="54"/>
      <c r="FY554" s="54"/>
      <c r="FZ554" s="54"/>
      <c r="GA554" s="54"/>
      <c r="GB554" s="54"/>
      <c r="GC554" s="54"/>
      <c r="GD554" s="54"/>
      <c r="GE554" s="54"/>
      <c r="GF554" s="54"/>
      <c r="GG554" s="54"/>
      <c r="GH554" s="54"/>
    </row>
    <row r="555" spans="1:190">
      <c r="A555" s="180"/>
      <c r="B555" s="180"/>
      <c r="C555" s="55"/>
      <c r="D555" s="56"/>
      <c r="E555" s="50"/>
      <c r="F555" s="50"/>
      <c r="G555" s="50"/>
      <c r="H555" s="50"/>
      <c r="I555" s="50"/>
      <c r="J555" s="50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/>
      <c r="AZ555" s="54"/>
      <c r="BA555" s="54"/>
      <c r="BB555" s="54"/>
      <c r="BC555" s="54"/>
      <c r="BD555" s="54"/>
      <c r="BE555" s="54"/>
      <c r="BF555" s="54"/>
      <c r="BG555" s="54"/>
      <c r="BH555" s="54"/>
      <c r="BI555" s="54"/>
      <c r="BJ555" s="54"/>
      <c r="BK555" s="54"/>
      <c r="BL555" s="54"/>
      <c r="BM555" s="54"/>
      <c r="BN555" s="54"/>
      <c r="BO555" s="54"/>
      <c r="BP555" s="54"/>
      <c r="BQ555" s="54"/>
      <c r="BR555" s="54"/>
      <c r="BS555" s="54"/>
      <c r="BT555" s="54"/>
      <c r="BU555" s="54"/>
      <c r="BV555" s="54"/>
      <c r="BW555" s="54"/>
      <c r="BX555" s="54"/>
      <c r="BY555" s="54"/>
      <c r="BZ555" s="54"/>
      <c r="CA555" s="54"/>
      <c r="CB555" s="54"/>
      <c r="CC555" s="54"/>
      <c r="CD555" s="54"/>
      <c r="CE555" s="54"/>
      <c r="CF555" s="54"/>
      <c r="CG555" s="54"/>
      <c r="CH555" s="54"/>
      <c r="CI555" s="54"/>
      <c r="CJ555" s="54"/>
      <c r="CK555" s="54"/>
      <c r="CL555" s="54"/>
      <c r="CM555" s="54"/>
      <c r="CN555" s="54"/>
      <c r="CO555" s="54"/>
      <c r="CP555" s="54"/>
      <c r="CQ555" s="54"/>
      <c r="CR555" s="54"/>
      <c r="CS555" s="54"/>
      <c r="CT555" s="54"/>
      <c r="CU555" s="54"/>
      <c r="CV555" s="54"/>
      <c r="CW555" s="54"/>
      <c r="CX555" s="54"/>
      <c r="CY555" s="54"/>
      <c r="CZ555" s="54"/>
      <c r="DA555" s="54"/>
      <c r="DB555" s="54"/>
      <c r="DC555" s="54"/>
      <c r="DD555" s="54"/>
      <c r="DE555" s="54"/>
      <c r="DF555" s="54"/>
      <c r="DG555" s="54"/>
      <c r="DH555" s="54"/>
      <c r="DI555" s="54"/>
      <c r="DJ555" s="54"/>
      <c r="DK555" s="54"/>
      <c r="DL555" s="54"/>
      <c r="DM555" s="54"/>
      <c r="DN555" s="54"/>
      <c r="DO555" s="54"/>
      <c r="DP555" s="54"/>
      <c r="DQ555" s="54"/>
      <c r="DR555" s="54"/>
      <c r="DS555" s="54"/>
      <c r="DT555" s="54"/>
      <c r="DU555" s="54"/>
      <c r="DV555" s="54"/>
      <c r="DW555" s="54"/>
      <c r="DX555" s="54"/>
      <c r="DY555" s="54"/>
      <c r="DZ555" s="54"/>
      <c r="EA555" s="54"/>
      <c r="EB555" s="54"/>
      <c r="EC555" s="54"/>
      <c r="ED555" s="54"/>
      <c r="EE555" s="54"/>
      <c r="EF555" s="54"/>
      <c r="EG555" s="54"/>
      <c r="EH555" s="54"/>
      <c r="EI555" s="54"/>
      <c r="EJ555" s="54"/>
      <c r="EK555" s="54"/>
      <c r="EL555" s="54"/>
      <c r="EM555" s="54"/>
      <c r="EN555" s="54"/>
      <c r="EO555" s="54"/>
      <c r="EP555" s="54"/>
      <c r="EQ555" s="54"/>
      <c r="ER555" s="54"/>
      <c r="ES555" s="54"/>
      <c r="ET555" s="54"/>
      <c r="EU555" s="54"/>
      <c r="EV555" s="54"/>
      <c r="EW555" s="54"/>
      <c r="EX555" s="54"/>
      <c r="EY555" s="54"/>
      <c r="EZ555" s="54"/>
      <c r="FA555" s="54"/>
      <c r="FB555" s="54"/>
      <c r="FC555" s="54"/>
      <c r="FD555" s="54"/>
      <c r="FE555" s="54"/>
      <c r="FF555" s="54"/>
      <c r="FG555" s="54"/>
      <c r="FH555" s="54"/>
      <c r="FI555" s="54"/>
      <c r="FJ555" s="54"/>
      <c r="FK555" s="54"/>
      <c r="FL555" s="54"/>
      <c r="FM555" s="54"/>
      <c r="FN555" s="54"/>
      <c r="FO555" s="54"/>
      <c r="FP555" s="54"/>
      <c r="FQ555" s="54"/>
      <c r="FR555" s="54"/>
      <c r="FS555" s="54"/>
      <c r="FT555" s="54"/>
      <c r="FU555" s="54"/>
      <c r="FV555" s="54"/>
      <c r="FW555" s="54"/>
      <c r="FX555" s="54"/>
      <c r="FY555" s="54"/>
      <c r="FZ555" s="54"/>
      <c r="GA555" s="54"/>
      <c r="GB555" s="54"/>
      <c r="GC555" s="54"/>
      <c r="GD555" s="54"/>
      <c r="GE555" s="54"/>
      <c r="GF555" s="54"/>
      <c r="GG555" s="54"/>
      <c r="GH555" s="54"/>
    </row>
    <row r="556" spans="1:190">
      <c r="A556" s="180"/>
      <c r="B556" s="180"/>
      <c r="C556" s="55"/>
      <c r="D556" s="56"/>
      <c r="E556" s="50"/>
      <c r="F556" s="50"/>
      <c r="G556" s="50"/>
      <c r="H556" s="50"/>
      <c r="I556" s="50"/>
      <c r="J556" s="50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/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F556" s="54"/>
      <c r="BG556" s="54"/>
      <c r="BH556" s="54"/>
      <c r="BI556" s="54"/>
      <c r="BJ556" s="54"/>
      <c r="BK556" s="54"/>
      <c r="BL556" s="54"/>
      <c r="BM556" s="54"/>
      <c r="BN556" s="54"/>
      <c r="BO556" s="54"/>
      <c r="BP556" s="54"/>
      <c r="BQ556" s="54"/>
      <c r="BR556" s="54"/>
      <c r="BS556" s="54"/>
      <c r="BT556" s="54"/>
      <c r="BU556" s="54"/>
      <c r="BV556" s="54"/>
      <c r="BW556" s="54"/>
      <c r="BX556" s="54"/>
      <c r="BY556" s="54"/>
      <c r="BZ556" s="54"/>
      <c r="CA556" s="54"/>
      <c r="CB556" s="54"/>
      <c r="CC556" s="54"/>
      <c r="CD556" s="54"/>
      <c r="CE556" s="54"/>
      <c r="CF556" s="54"/>
      <c r="CG556" s="54"/>
      <c r="CH556" s="54"/>
      <c r="CI556" s="54"/>
      <c r="CJ556" s="54"/>
      <c r="CK556" s="54"/>
      <c r="CL556" s="54"/>
      <c r="CM556" s="54"/>
      <c r="CN556" s="54"/>
      <c r="CO556" s="54"/>
      <c r="CP556" s="54"/>
      <c r="CQ556" s="54"/>
      <c r="CR556" s="54"/>
      <c r="CS556" s="54"/>
      <c r="CT556" s="54"/>
      <c r="CU556" s="54"/>
      <c r="CV556" s="54"/>
      <c r="CW556" s="54"/>
      <c r="CX556" s="54"/>
      <c r="CY556" s="54"/>
      <c r="CZ556" s="54"/>
      <c r="DA556" s="54"/>
      <c r="DB556" s="54"/>
      <c r="DC556" s="54"/>
      <c r="DD556" s="54"/>
      <c r="DE556" s="54"/>
      <c r="DF556" s="54"/>
      <c r="DG556" s="54"/>
      <c r="DH556" s="54"/>
      <c r="DI556" s="54"/>
      <c r="DJ556" s="54"/>
      <c r="DK556" s="54"/>
      <c r="DL556" s="54"/>
      <c r="DM556" s="54"/>
      <c r="DN556" s="54"/>
      <c r="DO556" s="54"/>
      <c r="DP556" s="54"/>
      <c r="DQ556" s="54"/>
      <c r="DR556" s="54"/>
      <c r="DS556" s="54"/>
      <c r="DT556" s="54"/>
      <c r="DU556" s="54"/>
      <c r="DV556" s="54"/>
      <c r="DW556" s="54"/>
      <c r="DX556" s="54"/>
      <c r="DY556" s="54"/>
      <c r="DZ556" s="54"/>
      <c r="EA556" s="54"/>
      <c r="EB556" s="54"/>
      <c r="EC556" s="54"/>
      <c r="ED556" s="54"/>
      <c r="EE556" s="54"/>
      <c r="EF556" s="54"/>
      <c r="EG556" s="54"/>
      <c r="EH556" s="54"/>
      <c r="EI556" s="54"/>
      <c r="EJ556" s="54"/>
      <c r="EK556" s="54"/>
      <c r="EL556" s="54"/>
      <c r="EM556" s="54"/>
      <c r="EN556" s="54"/>
      <c r="EO556" s="54"/>
      <c r="EP556" s="54"/>
      <c r="EQ556" s="54"/>
      <c r="ER556" s="54"/>
      <c r="ES556" s="54"/>
      <c r="ET556" s="54"/>
      <c r="EU556" s="54"/>
      <c r="EV556" s="54"/>
      <c r="EW556" s="54"/>
      <c r="EX556" s="54"/>
      <c r="EY556" s="54"/>
      <c r="EZ556" s="54"/>
      <c r="FA556" s="54"/>
      <c r="FB556" s="54"/>
      <c r="FC556" s="54"/>
      <c r="FD556" s="54"/>
      <c r="FE556" s="54"/>
      <c r="FF556" s="54"/>
      <c r="FG556" s="54"/>
      <c r="FH556" s="54"/>
      <c r="FI556" s="54"/>
      <c r="FJ556" s="54"/>
      <c r="FK556" s="54"/>
      <c r="FL556" s="54"/>
      <c r="FM556" s="54"/>
      <c r="FN556" s="54"/>
      <c r="FO556" s="54"/>
      <c r="FP556" s="54"/>
      <c r="FQ556" s="54"/>
      <c r="FR556" s="54"/>
      <c r="FS556" s="54"/>
      <c r="FT556" s="54"/>
      <c r="FU556" s="54"/>
      <c r="FV556" s="54"/>
      <c r="FW556" s="54"/>
      <c r="FX556" s="54"/>
      <c r="FY556" s="54"/>
      <c r="FZ556" s="54"/>
      <c r="GA556" s="54"/>
      <c r="GB556" s="54"/>
      <c r="GC556" s="54"/>
      <c r="GD556" s="54"/>
      <c r="GE556" s="54"/>
      <c r="GF556" s="54"/>
      <c r="GG556" s="54"/>
      <c r="GH556" s="54"/>
    </row>
    <row r="557" spans="1:190">
      <c r="A557" s="180"/>
      <c r="B557" s="180"/>
      <c r="C557" s="55"/>
      <c r="D557" s="56"/>
      <c r="E557" s="50"/>
      <c r="F557" s="50"/>
      <c r="G557" s="50"/>
      <c r="H557" s="50"/>
      <c r="I557" s="50"/>
      <c r="J557" s="50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F557" s="54"/>
      <c r="BG557" s="54"/>
      <c r="BH557" s="54"/>
      <c r="BI557" s="54"/>
      <c r="BJ557" s="54"/>
      <c r="BK557" s="54"/>
      <c r="BL557" s="54"/>
      <c r="BM557" s="54"/>
      <c r="BN557" s="54"/>
      <c r="BO557" s="54"/>
      <c r="BP557" s="54"/>
      <c r="BQ557" s="54"/>
      <c r="BR557" s="54"/>
      <c r="BS557" s="54"/>
      <c r="BT557" s="54"/>
      <c r="BU557" s="54"/>
      <c r="BV557" s="54"/>
      <c r="BW557" s="54"/>
      <c r="BX557" s="54"/>
      <c r="BY557" s="54"/>
      <c r="BZ557" s="54"/>
      <c r="CA557" s="54"/>
      <c r="CB557" s="54"/>
      <c r="CC557" s="54"/>
      <c r="CD557" s="54"/>
      <c r="CE557" s="54"/>
      <c r="CF557" s="54"/>
      <c r="CG557" s="54"/>
      <c r="CH557" s="54"/>
      <c r="CI557" s="54"/>
      <c r="CJ557" s="54"/>
      <c r="CK557" s="54"/>
      <c r="CL557" s="54"/>
      <c r="CM557" s="54"/>
      <c r="CN557" s="54"/>
      <c r="CO557" s="54"/>
      <c r="CP557" s="54"/>
      <c r="CQ557" s="54"/>
      <c r="CR557" s="54"/>
      <c r="CS557" s="54"/>
      <c r="CT557" s="54"/>
      <c r="CU557" s="54"/>
      <c r="CV557" s="54"/>
      <c r="CW557" s="54"/>
      <c r="CX557" s="54"/>
      <c r="CY557" s="54"/>
      <c r="CZ557" s="54"/>
      <c r="DA557" s="54"/>
      <c r="DB557" s="54"/>
      <c r="DC557" s="54"/>
      <c r="DD557" s="54"/>
      <c r="DE557" s="54"/>
      <c r="DF557" s="54"/>
      <c r="DG557" s="54"/>
      <c r="DH557" s="54"/>
      <c r="DI557" s="54"/>
      <c r="DJ557" s="54"/>
      <c r="DK557" s="54"/>
      <c r="DL557" s="54"/>
      <c r="DM557" s="54"/>
      <c r="DN557" s="54"/>
      <c r="DO557" s="54"/>
      <c r="DP557" s="54"/>
      <c r="DQ557" s="54"/>
      <c r="DR557" s="54"/>
      <c r="DS557" s="54"/>
      <c r="DT557" s="54"/>
      <c r="DU557" s="54"/>
      <c r="DV557" s="54"/>
      <c r="DW557" s="54"/>
      <c r="DX557" s="54"/>
      <c r="DY557" s="54"/>
      <c r="DZ557" s="54"/>
      <c r="EA557" s="54"/>
      <c r="EB557" s="54"/>
      <c r="EC557" s="54"/>
      <c r="ED557" s="54"/>
      <c r="EE557" s="54"/>
      <c r="EF557" s="54"/>
      <c r="EG557" s="54"/>
      <c r="EH557" s="54"/>
      <c r="EI557" s="54"/>
      <c r="EJ557" s="54"/>
      <c r="EK557" s="54"/>
      <c r="EL557" s="54"/>
      <c r="EM557" s="54"/>
      <c r="EN557" s="54"/>
      <c r="EO557" s="54"/>
      <c r="EP557" s="54"/>
      <c r="EQ557" s="54"/>
      <c r="ER557" s="54"/>
      <c r="ES557" s="54"/>
      <c r="ET557" s="54"/>
      <c r="EU557" s="54"/>
      <c r="EV557" s="54"/>
      <c r="EW557" s="54"/>
      <c r="EX557" s="54"/>
      <c r="EY557" s="54"/>
      <c r="EZ557" s="54"/>
      <c r="FA557" s="54"/>
      <c r="FB557" s="54"/>
      <c r="FC557" s="54"/>
      <c r="FD557" s="54"/>
      <c r="FE557" s="54"/>
      <c r="FF557" s="54"/>
      <c r="FG557" s="54"/>
      <c r="FH557" s="54"/>
      <c r="FI557" s="54"/>
      <c r="FJ557" s="54"/>
      <c r="FK557" s="54"/>
      <c r="FL557" s="54"/>
      <c r="FM557" s="54"/>
      <c r="FN557" s="54"/>
      <c r="FO557" s="54"/>
      <c r="FP557" s="54"/>
      <c r="FQ557" s="54"/>
      <c r="FR557" s="54"/>
      <c r="FS557" s="54"/>
      <c r="FT557" s="54"/>
      <c r="FU557" s="54"/>
      <c r="FV557" s="54"/>
      <c r="FW557" s="54"/>
      <c r="FX557" s="54"/>
      <c r="FY557" s="54"/>
      <c r="FZ557" s="54"/>
      <c r="GA557" s="54"/>
      <c r="GB557" s="54"/>
      <c r="GC557" s="54"/>
      <c r="GD557" s="54"/>
      <c r="GE557" s="54"/>
      <c r="GF557" s="54"/>
      <c r="GG557" s="54"/>
      <c r="GH557" s="54"/>
    </row>
    <row r="558" spans="1:190">
      <c r="A558" s="180"/>
      <c r="B558" s="180"/>
      <c r="C558" s="55"/>
      <c r="D558" s="56"/>
      <c r="E558" s="50"/>
      <c r="F558" s="50"/>
      <c r="G558" s="50"/>
      <c r="H558" s="50"/>
      <c r="I558" s="50"/>
      <c r="J558" s="50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/>
      <c r="AX558" s="54"/>
      <c r="AY558" s="54"/>
      <c r="AZ558" s="54"/>
      <c r="BA558" s="54"/>
      <c r="BB558" s="54"/>
      <c r="BC558" s="54"/>
      <c r="BD558" s="54"/>
      <c r="BE558" s="54"/>
      <c r="BF558" s="54"/>
      <c r="BG558" s="54"/>
      <c r="BH558" s="54"/>
      <c r="BI558" s="54"/>
      <c r="BJ558" s="54"/>
      <c r="BK558" s="54"/>
      <c r="BL558" s="54"/>
      <c r="BM558" s="54"/>
      <c r="BN558" s="54"/>
      <c r="BO558" s="54"/>
      <c r="BP558" s="54"/>
      <c r="BQ558" s="54"/>
      <c r="BR558" s="54"/>
      <c r="BS558" s="54"/>
      <c r="BT558" s="54"/>
      <c r="BU558" s="54"/>
      <c r="BV558" s="54"/>
      <c r="BW558" s="54"/>
      <c r="BX558" s="54"/>
      <c r="BY558" s="54"/>
      <c r="BZ558" s="54"/>
      <c r="CA558" s="54"/>
      <c r="CB558" s="54"/>
      <c r="CC558" s="54"/>
      <c r="CD558" s="54"/>
      <c r="CE558" s="54"/>
      <c r="CF558" s="54"/>
      <c r="CG558" s="54"/>
      <c r="CH558" s="54"/>
      <c r="CI558" s="54"/>
      <c r="CJ558" s="54"/>
      <c r="CK558" s="54"/>
      <c r="CL558" s="54"/>
      <c r="CM558" s="54"/>
      <c r="CN558" s="54"/>
      <c r="CO558" s="54"/>
      <c r="CP558" s="54"/>
      <c r="CQ558" s="54"/>
      <c r="CR558" s="54"/>
      <c r="CS558" s="54"/>
      <c r="CT558" s="54"/>
      <c r="CU558" s="54"/>
      <c r="CV558" s="54"/>
      <c r="CW558" s="54"/>
      <c r="CX558" s="54"/>
      <c r="CY558" s="54"/>
      <c r="CZ558" s="54"/>
      <c r="DA558" s="54"/>
      <c r="DB558" s="54"/>
      <c r="DC558" s="54"/>
      <c r="DD558" s="54"/>
      <c r="DE558" s="54"/>
      <c r="DF558" s="54"/>
      <c r="DG558" s="54"/>
      <c r="DH558" s="54"/>
      <c r="DI558" s="54"/>
      <c r="DJ558" s="54"/>
      <c r="DK558" s="54"/>
      <c r="DL558" s="54"/>
      <c r="DM558" s="54"/>
      <c r="DN558" s="54"/>
      <c r="DO558" s="54"/>
      <c r="DP558" s="54"/>
      <c r="DQ558" s="54"/>
      <c r="DR558" s="54"/>
      <c r="DS558" s="54"/>
      <c r="DT558" s="54"/>
      <c r="DU558" s="54"/>
      <c r="DV558" s="54"/>
      <c r="DW558" s="54"/>
      <c r="DX558" s="54"/>
      <c r="DY558" s="54"/>
      <c r="DZ558" s="54"/>
      <c r="EA558" s="54"/>
      <c r="EB558" s="54"/>
      <c r="EC558" s="54"/>
      <c r="ED558" s="54"/>
      <c r="EE558" s="54"/>
      <c r="EF558" s="54"/>
      <c r="EG558" s="54"/>
      <c r="EH558" s="54"/>
      <c r="EI558" s="54"/>
      <c r="EJ558" s="54"/>
      <c r="EK558" s="54"/>
      <c r="EL558" s="54"/>
      <c r="EM558" s="54"/>
      <c r="EN558" s="54"/>
      <c r="EO558" s="54"/>
      <c r="EP558" s="54"/>
      <c r="EQ558" s="54"/>
      <c r="ER558" s="54"/>
      <c r="ES558" s="54"/>
      <c r="ET558" s="54"/>
      <c r="EU558" s="54"/>
      <c r="EV558" s="54"/>
      <c r="EW558" s="54"/>
      <c r="EX558" s="54"/>
      <c r="EY558" s="54"/>
      <c r="EZ558" s="54"/>
      <c r="FA558" s="54"/>
      <c r="FB558" s="54"/>
      <c r="FC558" s="54"/>
      <c r="FD558" s="54"/>
      <c r="FE558" s="54"/>
      <c r="FF558" s="54"/>
      <c r="FG558" s="54"/>
      <c r="FH558" s="54"/>
      <c r="FI558" s="54"/>
      <c r="FJ558" s="54"/>
      <c r="FK558" s="54"/>
      <c r="FL558" s="54"/>
      <c r="FM558" s="54"/>
      <c r="FN558" s="54"/>
      <c r="FO558" s="54"/>
      <c r="FP558" s="54"/>
      <c r="FQ558" s="54"/>
      <c r="FR558" s="54"/>
      <c r="FS558" s="54"/>
      <c r="FT558" s="54"/>
      <c r="FU558" s="54"/>
      <c r="FV558" s="54"/>
      <c r="FW558" s="54"/>
      <c r="FX558" s="54"/>
      <c r="FY558" s="54"/>
      <c r="FZ558" s="54"/>
      <c r="GA558" s="54"/>
      <c r="GB558" s="54"/>
      <c r="GC558" s="54"/>
      <c r="GD558" s="54"/>
      <c r="GE558" s="54"/>
      <c r="GF558" s="54"/>
      <c r="GG558" s="54"/>
      <c r="GH558" s="54"/>
    </row>
    <row r="559" spans="1:190">
      <c r="A559" s="180"/>
      <c r="B559" s="180"/>
      <c r="C559" s="55"/>
      <c r="D559" s="56"/>
      <c r="E559" s="50"/>
      <c r="F559" s="50"/>
      <c r="G559" s="50"/>
      <c r="H559" s="50"/>
      <c r="I559" s="50"/>
      <c r="J559" s="50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F559" s="54"/>
      <c r="BG559" s="54"/>
      <c r="BH559" s="54"/>
      <c r="BI559" s="54"/>
      <c r="BJ559" s="54"/>
      <c r="BK559" s="54"/>
      <c r="BL559" s="54"/>
      <c r="BM559" s="54"/>
      <c r="BN559" s="54"/>
      <c r="BO559" s="54"/>
      <c r="BP559" s="54"/>
      <c r="BQ559" s="54"/>
      <c r="BR559" s="54"/>
      <c r="BS559" s="54"/>
      <c r="BT559" s="54"/>
      <c r="BU559" s="54"/>
      <c r="BV559" s="54"/>
      <c r="BW559" s="54"/>
      <c r="BX559" s="54"/>
      <c r="BY559" s="54"/>
      <c r="BZ559" s="54"/>
      <c r="CA559" s="54"/>
      <c r="CB559" s="54"/>
      <c r="CC559" s="54"/>
      <c r="CD559" s="54"/>
      <c r="CE559" s="54"/>
      <c r="CF559" s="54"/>
      <c r="CG559" s="54"/>
      <c r="CH559" s="54"/>
      <c r="CI559" s="54"/>
      <c r="CJ559" s="54"/>
      <c r="CK559" s="54"/>
      <c r="CL559" s="54"/>
      <c r="CM559" s="54"/>
      <c r="CN559" s="54"/>
      <c r="CO559" s="54"/>
      <c r="CP559" s="54"/>
      <c r="CQ559" s="54"/>
      <c r="CR559" s="54"/>
      <c r="CS559" s="54"/>
      <c r="CT559" s="54"/>
      <c r="CU559" s="54"/>
      <c r="CV559" s="54"/>
      <c r="CW559" s="54"/>
      <c r="CX559" s="54"/>
      <c r="CY559" s="54"/>
      <c r="CZ559" s="54"/>
      <c r="DA559" s="54"/>
      <c r="DB559" s="54"/>
      <c r="DC559" s="54"/>
      <c r="DD559" s="54"/>
      <c r="DE559" s="54"/>
      <c r="DF559" s="54"/>
      <c r="DG559" s="54"/>
      <c r="DH559" s="54"/>
      <c r="DI559" s="54"/>
      <c r="DJ559" s="54"/>
      <c r="DK559" s="54"/>
      <c r="DL559" s="54"/>
      <c r="DM559" s="54"/>
      <c r="DN559" s="54"/>
      <c r="DO559" s="54"/>
      <c r="DP559" s="54"/>
      <c r="DQ559" s="54"/>
      <c r="DR559" s="54"/>
      <c r="DS559" s="54"/>
      <c r="DT559" s="54"/>
      <c r="DU559" s="54"/>
      <c r="DV559" s="54"/>
      <c r="DW559" s="54"/>
      <c r="DX559" s="54"/>
      <c r="DY559" s="54"/>
      <c r="DZ559" s="54"/>
      <c r="EA559" s="54"/>
      <c r="EB559" s="54"/>
      <c r="EC559" s="54"/>
      <c r="ED559" s="54"/>
      <c r="EE559" s="54"/>
      <c r="EF559" s="54"/>
      <c r="EG559" s="54"/>
      <c r="EH559" s="54"/>
      <c r="EI559" s="54"/>
      <c r="EJ559" s="54"/>
      <c r="EK559" s="54"/>
      <c r="EL559" s="54"/>
      <c r="EM559" s="54"/>
      <c r="EN559" s="54"/>
      <c r="EO559" s="54"/>
      <c r="EP559" s="54"/>
      <c r="EQ559" s="54"/>
      <c r="ER559" s="54"/>
      <c r="ES559" s="54"/>
      <c r="ET559" s="54"/>
      <c r="EU559" s="54"/>
      <c r="EV559" s="54"/>
      <c r="EW559" s="54"/>
      <c r="EX559" s="54"/>
      <c r="EY559" s="54"/>
      <c r="EZ559" s="54"/>
      <c r="FA559" s="54"/>
      <c r="FB559" s="54"/>
      <c r="FC559" s="54"/>
      <c r="FD559" s="54"/>
      <c r="FE559" s="54"/>
      <c r="FF559" s="54"/>
      <c r="FG559" s="54"/>
      <c r="FH559" s="54"/>
      <c r="FI559" s="54"/>
      <c r="FJ559" s="54"/>
      <c r="FK559" s="54"/>
      <c r="FL559" s="54"/>
      <c r="FM559" s="54"/>
      <c r="FN559" s="54"/>
      <c r="FO559" s="54"/>
      <c r="FP559" s="54"/>
      <c r="FQ559" s="54"/>
      <c r="FR559" s="54"/>
      <c r="FS559" s="54"/>
      <c r="FT559" s="54"/>
      <c r="FU559" s="54"/>
      <c r="FV559" s="54"/>
      <c r="FW559" s="54"/>
      <c r="FX559" s="54"/>
      <c r="FY559" s="54"/>
      <c r="FZ559" s="54"/>
      <c r="GA559" s="54"/>
      <c r="GB559" s="54"/>
      <c r="GC559" s="54"/>
      <c r="GD559" s="54"/>
      <c r="GE559" s="54"/>
      <c r="GF559" s="54"/>
      <c r="GG559" s="54"/>
      <c r="GH559" s="54"/>
    </row>
    <row r="560" spans="1:190">
      <c r="A560" s="180"/>
      <c r="B560" s="180"/>
      <c r="C560" s="55"/>
      <c r="D560" s="56"/>
      <c r="E560" s="50"/>
      <c r="F560" s="50"/>
      <c r="G560" s="50"/>
      <c r="H560" s="50"/>
      <c r="I560" s="50"/>
      <c r="J560" s="50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F560" s="54"/>
      <c r="BG560" s="54"/>
      <c r="BH560" s="54"/>
      <c r="BI560" s="54"/>
      <c r="BJ560" s="54"/>
      <c r="BK560" s="54"/>
      <c r="BL560" s="54"/>
      <c r="BM560" s="54"/>
      <c r="BN560" s="54"/>
      <c r="BO560" s="54"/>
      <c r="BP560" s="54"/>
      <c r="BQ560" s="54"/>
      <c r="BR560" s="54"/>
      <c r="BS560" s="54"/>
      <c r="BT560" s="54"/>
      <c r="BU560" s="54"/>
      <c r="BV560" s="54"/>
      <c r="BW560" s="54"/>
      <c r="BX560" s="54"/>
      <c r="BY560" s="54"/>
      <c r="BZ560" s="54"/>
      <c r="CA560" s="54"/>
      <c r="CB560" s="54"/>
      <c r="CC560" s="54"/>
      <c r="CD560" s="54"/>
      <c r="CE560" s="54"/>
      <c r="CF560" s="54"/>
      <c r="CG560" s="54"/>
      <c r="CH560" s="54"/>
      <c r="CI560" s="54"/>
      <c r="CJ560" s="54"/>
      <c r="CK560" s="54"/>
      <c r="CL560" s="54"/>
      <c r="CM560" s="54"/>
      <c r="CN560" s="54"/>
      <c r="CO560" s="54"/>
      <c r="CP560" s="54"/>
      <c r="CQ560" s="54"/>
      <c r="CR560" s="54"/>
      <c r="CS560" s="54"/>
      <c r="CT560" s="54"/>
      <c r="CU560" s="54"/>
      <c r="CV560" s="54"/>
      <c r="CW560" s="54"/>
      <c r="CX560" s="54"/>
      <c r="CY560" s="54"/>
      <c r="CZ560" s="54"/>
      <c r="DA560" s="54"/>
      <c r="DB560" s="54"/>
      <c r="DC560" s="54"/>
      <c r="DD560" s="54"/>
      <c r="DE560" s="54"/>
      <c r="DF560" s="54"/>
      <c r="DG560" s="54"/>
      <c r="DH560" s="54"/>
      <c r="DI560" s="54"/>
      <c r="DJ560" s="54"/>
      <c r="DK560" s="54"/>
      <c r="DL560" s="54"/>
      <c r="DM560" s="54"/>
      <c r="DN560" s="54"/>
      <c r="DO560" s="54"/>
      <c r="DP560" s="54"/>
      <c r="DQ560" s="54"/>
      <c r="DR560" s="54"/>
      <c r="DS560" s="54"/>
      <c r="DT560" s="54"/>
      <c r="DU560" s="54"/>
      <c r="DV560" s="54"/>
      <c r="DW560" s="54"/>
      <c r="DX560" s="54"/>
      <c r="DY560" s="54"/>
      <c r="DZ560" s="54"/>
      <c r="EA560" s="54"/>
      <c r="EB560" s="54"/>
      <c r="EC560" s="54"/>
      <c r="ED560" s="54"/>
      <c r="EE560" s="54"/>
      <c r="EF560" s="54"/>
      <c r="EG560" s="54"/>
      <c r="EH560" s="54"/>
      <c r="EI560" s="54"/>
      <c r="EJ560" s="54"/>
      <c r="EK560" s="54"/>
      <c r="EL560" s="54"/>
      <c r="EM560" s="54"/>
      <c r="EN560" s="54"/>
      <c r="EO560" s="54"/>
      <c r="EP560" s="54"/>
      <c r="EQ560" s="54"/>
      <c r="ER560" s="54"/>
      <c r="ES560" s="54"/>
      <c r="ET560" s="54"/>
      <c r="EU560" s="54"/>
      <c r="EV560" s="54"/>
      <c r="EW560" s="54"/>
      <c r="EX560" s="54"/>
      <c r="EY560" s="54"/>
      <c r="EZ560" s="54"/>
      <c r="FA560" s="54"/>
      <c r="FB560" s="54"/>
      <c r="FC560" s="54"/>
      <c r="FD560" s="54"/>
      <c r="FE560" s="54"/>
      <c r="FF560" s="54"/>
      <c r="FG560" s="54"/>
      <c r="FH560" s="54"/>
      <c r="FI560" s="54"/>
      <c r="FJ560" s="54"/>
      <c r="FK560" s="54"/>
      <c r="FL560" s="54"/>
      <c r="FM560" s="54"/>
      <c r="FN560" s="54"/>
      <c r="FO560" s="54"/>
      <c r="FP560" s="54"/>
      <c r="FQ560" s="54"/>
      <c r="FR560" s="54"/>
      <c r="FS560" s="54"/>
      <c r="FT560" s="54"/>
      <c r="FU560" s="54"/>
      <c r="FV560" s="54"/>
      <c r="FW560" s="54"/>
      <c r="FX560" s="54"/>
      <c r="FY560" s="54"/>
      <c r="FZ560" s="54"/>
      <c r="GA560" s="54"/>
      <c r="GB560" s="54"/>
      <c r="GC560" s="54"/>
      <c r="GD560" s="54"/>
      <c r="GE560" s="54"/>
      <c r="GF560" s="54"/>
      <c r="GG560" s="54"/>
      <c r="GH560" s="54"/>
    </row>
    <row r="561" spans="1:190">
      <c r="A561" s="180"/>
      <c r="B561" s="180"/>
      <c r="C561" s="55"/>
      <c r="D561" s="56"/>
      <c r="E561" s="50"/>
      <c r="F561" s="50"/>
      <c r="G561" s="50"/>
      <c r="H561" s="50"/>
      <c r="I561" s="50"/>
      <c r="J561" s="50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F561" s="54"/>
      <c r="BG561" s="54"/>
      <c r="BH561" s="54"/>
      <c r="BI561" s="54"/>
      <c r="BJ561" s="54"/>
      <c r="BK561" s="54"/>
      <c r="BL561" s="54"/>
      <c r="BM561" s="54"/>
      <c r="BN561" s="54"/>
      <c r="BO561" s="54"/>
      <c r="BP561" s="54"/>
      <c r="BQ561" s="54"/>
      <c r="BR561" s="54"/>
      <c r="BS561" s="54"/>
      <c r="BT561" s="54"/>
      <c r="BU561" s="54"/>
      <c r="BV561" s="54"/>
      <c r="BW561" s="54"/>
      <c r="BX561" s="54"/>
      <c r="BY561" s="54"/>
      <c r="BZ561" s="54"/>
      <c r="CA561" s="54"/>
      <c r="CB561" s="54"/>
      <c r="CC561" s="54"/>
      <c r="CD561" s="54"/>
      <c r="CE561" s="54"/>
      <c r="CF561" s="54"/>
      <c r="CG561" s="54"/>
      <c r="CH561" s="54"/>
      <c r="CI561" s="54"/>
      <c r="CJ561" s="54"/>
      <c r="CK561" s="54"/>
      <c r="CL561" s="54"/>
      <c r="CM561" s="54"/>
      <c r="CN561" s="54"/>
      <c r="CO561" s="54"/>
      <c r="CP561" s="54"/>
      <c r="CQ561" s="54"/>
      <c r="CR561" s="54"/>
      <c r="CS561" s="54"/>
      <c r="CT561" s="54"/>
      <c r="CU561" s="54"/>
      <c r="CV561" s="54"/>
      <c r="CW561" s="54"/>
      <c r="CX561" s="54"/>
      <c r="CY561" s="54"/>
      <c r="CZ561" s="54"/>
      <c r="DA561" s="54"/>
      <c r="DB561" s="54"/>
      <c r="DC561" s="54"/>
      <c r="DD561" s="54"/>
      <c r="DE561" s="54"/>
      <c r="DF561" s="54"/>
      <c r="DG561" s="54"/>
      <c r="DH561" s="54"/>
      <c r="DI561" s="54"/>
      <c r="DJ561" s="54"/>
      <c r="DK561" s="54"/>
      <c r="DL561" s="54"/>
      <c r="DM561" s="54"/>
      <c r="DN561" s="54"/>
      <c r="DO561" s="54"/>
      <c r="DP561" s="54"/>
      <c r="DQ561" s="54"/>
      <c r="DR561" s="54"/>
      <c r="DS561" s="54"/>
      <c r="DT561" s="54"/>
      <c r="DU561" s="54"/>
      <c r="DV561" s="54"/>
      <c r="DW561" s="54"/>
      <c r="DX561" s="54"/>
      <c r="DY561" s="54"/>
      <c r="DZ561" s="54"/>
      <c r="EA561" s="54"/>
      <c r="EB561" s="54"/>
      <c r="EC561" s="54"/>
      <c r="ED561" s="54"/>
      <c r="EE561" s="54"/>
      <c r="EF561" s="54"/>
      <c r="EG561" s="54"/>
      <c r="EH561" s="54"/>
      <c r="EI561" s="54"/>
      <c r="EJ561" s="54"/>
      <c r="EK561" s="54"/>
      <c r="EL561" s="54"/>
      <c r="EM561" s="54"/>
      <c r="EN561" s="54"/>
      <c r="EO561" s="54"/>
      <c r="EP561" s="54"/>
      <c r="EQ561" s="54"/>
      <c r="ER561" s="54"/>
      <c r="ES561" s="54"/>
      <c r="ET561" s="54"/>
      <c r="EU561" s="54"/>
      <c r="EV561" s="54"/>
      <c r="EW561" s="54"/>
      <c r="EX561" s="54"/>
      <c r="EY561" s="54"/>
      <c r="EZ561" s="54"/>
      <c r="FA561" s="54"/>
      <c r="FB561" s="54"/>
      <c r="FC561" s="54"/>
      <c r="FD561" s="54"/>
      <c r="FE561" s="54"/>
      <c r="FF561" s="54"/>
      <c r="FG561" s="54"/>
      <c r="FH561" s="54"/>
      <c r="FI561" s="54"/>
      <c r="FJ561" s="54"/>
      <c r="FK561" s="54"/>
      <c r="FL561" s="54"/>
      <c r="FM561" s="54"/>
      <c r="FN561" s="54"/>
      <c r="FO561" s="54"/>
      <c r="FP561" s="54"/>
      <c r="FQ561" s="54"/>
      <c r="FR561" s="54"/>
      <c r="FS561" s="54"/>
      <c r="FT561" s="54"/>
      <c r="FU561" s="54"/>
      <c r="FV561" s="54"/>
      <c r="FW561" s="54"/>
      <c r="FX561" s="54"/>
      <c r="FY561" s="54"/>
      <c r="FZ561" s="54"/>
      <c r="GA561" s="54"/>
      <c r="GB561" s="54"/>
      <c r="GC561" s="54"/>
      <c r="GD561" s="54"/>
      <c r="GE561" s="54"/>
      <c r="GF561" s="54"/>
      <c r="GG561" s="54"/>
      <c r="GH561" s="54"/>
    </row>
    <row r="562" spans="1:190">
      <c r="A562" s="180"/>
      <c r="B562" s="180"/>
      <c r="C562" s="55"/>
      <c r="D562" s="56"/>
      <c r="E562" s="50"/>
      <c r="F562" s="50"/>
      <c r="G562" s="50"/>
      <c r="H562" s="50"/>
      <c r="I562" s="50"/>
      <c r="J562" s="50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/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F562" s="54"/>
      <c r="BG562" s="54"/>
      <c r="BH562" s="54"/>
      <c r="BI562" s="54"/>
      <c r="BJ562" s="54"/>
      <c r="BK562" s="54"/>
      <c r="BL562" s="54"/>
      <c r="BM562" s="54"/>
      <c r="BN562" s="54"/>
      <c r="BO562" s="54"/>
      <c r="BP562" s="54"/>
      <c r="BQ562" s="54"/>
      <c r="BR562" s="54"/>
      <c r="BS562" s="54"/>
      <c r="BT562" s="54"/>
      <c r="BU562" s="54"/>
      <c r="BV562" s="54"/>
      <c r="BW562" s="54"/>
      <c r="BX562" s="54"/>
      <c r="BY562" s="54"/>
      <c r="BZ562" s="54"/>
      <c r="CA562" s="54"/>
      <c r="CB562" s="54"/>
      <c r="CC562" s="54"/>
      <c r="CD562" s="54"/>
      <c r="CE562" s="54"/>
      <c r="CF562" s="54"/>
      <c r="CG562" s="54"/>
      <c r="CH562" s="54"/>
      <c r="CI562" s="54"/>
      <c r="CJ562" s="54"/>
      <c r="CK562" s="54"/>
      <c r="CL562" s="54"/>
      <c r="CM562" s="54"/>
      <c r="CN562" s="54"/>
      <c r="CO562" s="54"/>
      <c r="CP562" s="54"/>
      <c r="CQ562" s="54"/>
      <c r="CR562" s="54"/>
      <c r="CS562" s="54"/>
      <c r="CT562" s="54"/>
      <c r="CU562" s="54"/>
      <c r="CV562" s="54"/>
      <c r="CW562" s="54"/>
      <c r="CX562" s="54"/>
      <c r="CY562" s="54"/>
      <c r="CZ562" s="54"/>
      <c r="DA562" s="54"/>
      <c r="DB562" s="54"/>
      <c r="DC562" s="54"/>
      <c r="DD562" s="54"/>
      <c r="DE562" s="54"/>
      <c r="DF562" s="54"/>
      <c r="DG562" s="54"/>
      <c r="DH562" s="54"/>
      <c r="DI562" s="54"/>
      <c r="DJ562" s="54"/>
      <c r="DK562" s="54"/>
      <c r="DL562" s="54"/>
      <c r="DM562" s="54"/>
      <c r="DN562" s="54"/>
      <c r="DO562" s="54"/>
      <c r="DP562" s="54"/>
      <c r="DQ562" s="54"/>
      <c r="DR562" s="54"/>
      <c r="DS562" s="54"/>
      <c r="DT562" s="54"/>
      <c r="DU562" s="54"/>
      <c r="DV562" s="54"/>
      <c r="DW562" s="54"/>
      <c r="DX562" s="54"/>
      <c r="DY562" s="54"/>
      <c r="DZ562" s="54"/>
      <c r="EA562" s="54"/>
      <c r="EB562" s="54"/>
      <c r="EC562" s="54"/>
      <c r="ED562" s="54"/>
      <c r="EE562" s="54"/>
      <c r="EF562" s="54"/>
      <c r="EG562" s="54"/>
      <c r="EH562" s="54"/>
      <c r="EI562" s="54"/>
      <c r="EJ562" s="54"/>
      <c r="EK562" s="54"/>
      <c r="EL562" s="54"/>
      <c r="EM562" s="54"/>
      <c r="EN562" s="54"/>
      <c r="EO562" s="54"/>
      <c r="EP562" s="54"/>
      <c r="EQ562" s="54"/>
      <c r="ER562" s="54"/>
      <c r="ES562" s="54"/>
      <c r="ET562" s="54"/>
      <c r="EU562" s="54"/>
      <c r="EV562" s="54"/>
      <c r="EW562" s="54"/>
      <c r="EX562" s="54"/>
      <c r="EY562" s="54"/>
      <c r="EZ562" s="54"/>
      <c r="FA562" s="54"/>
      <c r="FB562" s="54"/>
      <c r="FC562" s="54"/>
      <c r="FD562" s="54"/>
      <c r="FE562" s="54"/>
      <c r="FF562" s="54"/>
      <c r="FG562" s="54"/>
      <c r="FH562" s="54"/>
      <c r="FI562" s="54"/>
      <c r="FJ562" s="54"/>
      <c r="FK562" s="54"/>
      <c r="FL562" s="54"/>
      <c r="FM562" s="54"/>
      <c r="FN562" s="54"/>
      <c r="FO562" s="54"/>
      <c r="FP562" s="54"/>
      <c r="FQ562" s="54"/>
      <c r="FR562" s="54"/>
      <c r="FS562" s="54"/>
      <c r="FT562" s="54"/>
      <c r="FU562" s="54"/>
      <c r="FV562" s="54"/>
      <c r="FW562" s="54"/>
      <c r="FX562" s="54"/>
      <c r="FY562" s="54"/>
      <c r="FZ562" s="54"/>
      <c r="GA562" s="54"/>
      <c r="GB562" s="54"/>
      <c r="GC562" s="54"/>
      <c r="GD562" s="54"/>
      <c r="GE562" s="54"/>
      <c r="GF562" s="54"/>
      <c r="GG562" s="54"/>
      <c r="GH562" s="54"/>
    </row>
    <row r="563" spans="1:190">
      <c r="A563" s="180"/>
      <c r="B563" s="180"/>
      <c r="C563" s="55"/>
      <c r="D563" s="56"/>
      <c r="E563" s="50"/>
      <c r="F563" s="50"/>
      <c r="G563" s="50"/>
      <c r="H563" s="50"/>
      <c r="I563" s="50"/>
      <c r="J563" s="50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/>
      <c r="AW563" s="54"/>
      <c r="AX563" s="54"/>
      <c r="AY563" s="54"/>
      <c r="AZ563" s="54"/>
      <c r="BA563" s="54"/>
      <c r="BB563" s="54"/>
      <c r="BC563" s="54"/>
      <c r="BD563" s="54"/>
      <c r="BE563" s="54"/>
      <c r="BF563" s="54"/>
      <c r="BG563" s="54"/>
      <c r="BH563" s="54"/>
      <c r="BI563" s="54"/>
      <c r="BJ563" s="54"/>
      <c r="BK563" s="54"/>
      <c r="BL563" s="54"/>
      <c r="BM563" s="54"/>
      <c r="BN563" s="54"/>
      <c r="BO563" s="54"/>
      <c r="BP563" s="54"/>
      <c r="BQ563" s="54"/>
      <c r="BR563" s="54"/>
      <c r="BS563" s="54"/>
      <c r="BT563" s="54"/>
      <c r="BU563" s="54"/>
      <c r="BV563" s="54"/>
      <c r="BW563" s="54"/>
      <c r="BX563" s="54"/>
      <c r="BY563" s="54"/>
      <c r="BZ563" s="54"/>
      <c r="CA563" s="54"/>
      <c r="CB563" s="54"/>
      <c r="CC563" s="54"/>
      <c r="CD563" s="54"/>
      <c r="CE563" s="54"/>
      <c r="CF563" s="54"/>
      <c r="CG563" s="54"/>
      <c r="CH563" s="54"/>
      <c r="CI563" s="54"/>
      <c r="CJ563" s="54"/>
      <c r="CK563" s="54"/>
      <c r="CL563" s="54"/>
      <c r="CM563" s="54"/>
      <c r="CN563" s="54"/>
      <c r="CO563" s="54"/>
      <c r="CP563" s="54"/>
      <c r="CQ563" s="54"/>
      <c r="CR563" s="54"/>
      <c r="CS563" s="54"/>
      <c r="CT563" s="54"/>
      <c r="CU563" s="54"/>
      <c r="CV563" s="54"/>
      <c r="CW563" s="54"/>
      <c r="CX563" s="54"/>
      <c r="CY563" s="54"/>
      <c r="CZ563" s="54"/>
      <c r="DA563" s="54"/>
      <c r="DB563" s="54"/>
      <c r="DC563" s="54"/>
      <c r="DD563" s="54"/>
      <c r="DE563" s="54"/>
      <c r="DF563" s="54"/>
      <c r="DG563" s="54"/>
      <c r="DH563" s="54"/>
      <c r="DI563" s="54"/>
      <c r="DJ563" s="54"/>
      <c r="DK563" s="54"/>
      <c r="DL563" s="54"/>
      <c r="DM563" s="54"/>
      <c r="DN563" s="54"/>
      <c r="DO563" s="54"/>
      <c r="DP563" s="54"/>
      <c r="DQ563" s="54"/>
      <c r="DR563" s="54"/>
      <c r="DS563" s="54"/>
      <c r="DT563" s="54"/>
      <c r="DU563" s="54"/>
      <c r="DV563" s="54"/>
      <c r="DW563" s="54"/>
      <c r="DX563" s="54"/>
      <c r="DY563" s="54"/>
      <c r="DZ563" s="54"/>
      <c r="EA563" s="54"/>
      <c r="EB563" s="54"/>
      <c r="EC563" s="54"/>
      <c r="ED563" s="54"/>
      <c r="EE563" s="54"/>
      <c r="EF563" s="54"/>
      <c r="EG563" s="54"/>
      <c r="EH563" s="54"/>
      <c r="EI563" s="54"/>
      <c r="EJ563" s="54"/>
      <c r="EK563" s="54"/>
      <c r="EL563" s="54"/>
      <c r="EM563" s="54"/>
      <c r="EN563" s="54"/>
      <c r="EO563" s="54"/>
      <c r="EP563" s="54"/>
      <c r="EQ563" s="54"/>
      <c r="ER563" s="54"/>
      <c r="ES563" s="54"/>
      <c r="ET563" s="54"/>
      <c r="EU563" s="54"/>
      <c r="EV563" s="54"/>
      <c r="EW563" s="54"/>
      <c r="EX563" s="54"/>
      <c r="EY563" s="54"/>
      <c r="EZ563" s="54"/>
      <c r="FA563" s="54"/>
      <c r="FB563" s="54"/>
      <c r="FC563" s="54"/>
      <c r="FD563" s="54"/>
      <c r="FE563" s="54"/>
      <c r="FF563" s="54"/>
      <c r="FG563" s="54"/>
      <c r="FH563" s="54"/>
      <c r="FI563" s="54"/>
      <c r="FJ563" s="54"/>
      <c r="FK563" s="54"/>
      <c r="FL563" s="54"/>
      <c r="FM563" s="54"/>
      <c r="FN563" s="54"/>
      <c r="FO563" s="54"/>
      <c r="FP563" s="54"/>
      <c r="FQ563" s="54"/>
      <c r="FR563" s="54"/>
      <c r="FS563" s="54"/>
      <c r="FT563" s="54"/>
      <c r="FU563" s="54"/>
      <c r="FV563" s="54"/>
      <c r="FW563" s="54"/>
      <c r="FX563" s="54"/>
      <c r="FY563" s="54"/>
      <c r="FZ563" s="54"/>
      <c r="GA563" s="54"/>
      <c r="GB563" s="54"/>
      <c r="GC563" s="54"/>
      <c r="GD563" s="54"/>
      <c r="GE563" s="54"/>
      <c r="GF563" s="54"/>
      <c r="GG563" s="54"/>
      <c r="GH563" s="54"/>
    </row>
    <row r="564" spans="1:190">
      <c r="A564" s="180"/>
      <c r="B564" s="180"/>
      <c r="C564" s="55"/>
      <c r="D564" s="56"/>
      <c r="E564" s="50"/>
      <c r="F564" s="50"/>
      <c r="G564" s="50"/>
      <c r="H564" s="50"/>
      <c r="I564" s="50"/>
      <c r="J564" s="50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/>
      <c r="AZ564" s="54"/>
      <c r="BA564" s="54"/>
      <c r="BB564" s="54"/>
      <c r="BC564" s="54"/>
      <c r="BD564" s="54"/>
      <c r="BE564" s="54"/>
      <c r="BF564" s="54"/>
      <c r="BG564" s="54"/>
      <c r="BH564" s="54"/>
      <c r="BI564" s="54"/>
      <c r="BJ564" s="54"/>
      <c r="BK564" s="54"/>
      <c r="BL564" s="54"/>
      <c r="BM564" s="54"/>
      <c r="BN564" s="54"/>
      <c r="BO564" s="54"/>
      <c r="BP564" s="54"/>
      <c r="BQ564" s="54"/>
      <c r="BR564" s="54"/>
      <c r="BS564" s="54"/>
      <c r="BT564" s="54"/>
      <c r="BU564" s="54"/>
      <c r="BV564" s="54"/>
      <c r="BW564" s="54"/>
      <c r="BX564" s="54"/>
      <c r="BY564" s="54"/>
      <c r="BZ564" s="54"/>
      <c r="CA564" s="54"/>
      <c r="CB564" s="54"/>
      <c r="CC564" s="54"/>
      <c r="CD564" s="54"/>
      <c r="CE564" s="54"/>
      <c r="CF564" s="54"/>
      <c r="CG564" s="54"/>
      <c r="CH564" s="54"/>
      <c r="CI564" s="54"/>
      <c r="CJ564" s="54"/>
      <c r="CK564" s="54"/>
      <c r="CL564" s="54"/>
      <c r="CM564" s="54"/>
      <c r="CN564" s="54"/>
      <c r="CO564" s="54"/>
      <c r="CP564" s="54"/>
      <c r="CQ564" s="54"/>
      <c r="CR564" s="54"/>
      <c r="CS564" s="54"/>
      <c r="CT564" s="54"/>
      <c r="CU564" s="54"/>
      <c r="CV564" s="54"/>
      <c r="CW564" s="54"/>
      <c r="CX564" s="54"/>
      <c r="CY564" s="54"/>
      <c r="CZ564" s="54"/>
      <c r="DA564" s="54"/>
      <c r="DB564" s="54"/>
      <c r="DC564" s="54"/>
      <c r="DD564" s="54"/>
      <c r="DE564" s="54"/>
      <c r="DF564" s="54"/>
      <c r="DG564" s="54"/>
      <c r="DH564" s="54"/>
      <c r="DI564" s="54"/>
      <c r="DJ564" s="54"/>
      <c r="DK564" s="54"/>
      <c r="DL564" s="54"/>
      <c r="DM564" s="54"/>
      <c r="DN564" s="54"/>
      <c r="DO564" s="54"/>
      <c r="DP564" s="54"/>
      <c r="DQ564" s="54"/>
      <c r="DR564" s="54"/>
      <c r="DS564" s="54"/>
      <c r="DT564" s="54"/>
      <c r="DU564" s="54"/>
      <c r="DV564" s="54"/>
      <c r="DW564" s="54"/>
      <c r="DX564" s="54"/>
      <c r="DY564" s="54"/>
      <c r="DZ564" s="54"/>
      <c r="EA564" s="54"/>
      <c r="EB564" s="54"/>
      <c r="EC564" s="54"/>
      <c r="ED564" s="54"/>
      <c r="EE564" s="54"/>
      <c r="EF564" s="54"/>
      <c r="EG564" s="54"/>
      <c r="EH564" s="54"/>
      <c r="EI564" s="54"/>
      <c r="EJ564" s="54"/>
      <c r="EK564" s="54"/>
      <c r="EL564" s="54"/>
      <c r="EM564" s="54"/>
      <c r="EN564" s="54"/>
      <c r="EO564" s="54"/>
      <c r="EP564" s="54"/>
      <c r="EQ564" s="54"/>
      <c r="ER564" s="54"/>
      <c r="ES564" s="54"/>
      <c r="ET564" s="54"/>
      <c r="EU564" s="54"/>
      <c r="EV564" s="54"/>
      <c r="EW564" s="54"/>
      <c r="EX564" s="54"/>
      <c r="EY564" s="54"/>
      <c r="EZ564" s="54"/>
      <c r="FA564" s="54"/>
      <c r="FB564" s="54"/>
      <c r="FC564" s="54"/>
      <c r="FD564" s="54"/>
      <c r="FE564" s="54"/>
      <c r="FF564" s="54"/>
      <c r="FG564" s="54"/>
      <c r="FH564" s="54"/>
      <c r="FI564" s="54"/>
      <c r="FJ564" s="54"/>
      <c r="FK564" s="54"/>
      <c r="FL564" s="54"/>
      <c r="FM564" s="54"/>
      <c r="FN564" s="54"/>
      <c r="FO564" s="54"/>
      <c r="FP564" s="54"/>
      <c r="FQ564" s="54"/>
      <c r="FR564" s="54"/>
      <c r="FS564" s="54"/>
      <c r="FT564" s="54"/>
      <c r="FU564" s="54"/>
      <c r="FV564" s="54"/>
      <c r="FW564" s="54"/>
      <c r="FX564" s="54"/>
      <c r="FY564" s="54"/>
      <c r="FZ564" s="54"/>
      <c r="GA564" s="54"/>
      <c r="GB564" s="54"/>
      <c r="GC564" s="54"/>
      <c r="GD564" s="54"/>
      <c r="GE564" s="54"/>
      <c r="GF564" s="54"/>
      <c r="GG564" s="54"/>
      <c r="GH564" s="54"/>
    </row>
    <row r="565" spans="1:190">
      <c r="A565" s="180"/>
      <c r="B565" s="180"/>
      <c r="C565" s="55"/>
      <c r="D565" s="56"/>
      <c r="E565" s="50"/>
      <c r="F565" s="50"/>
      <c r="G565" s="50"/>
      <c r="H565" s="50"/>
      <c r="I565" s="50"/>
      <c r="J565" s="50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F565" s="54"/>
      <c r="BG565" s="54"/>
      <c r="BH565" s="54"/>
      <c r="BI565" s="54"/>
      <c r="BJ565" s="54"/>
      <c r="BK565" s="54"/>
      <c r="BL565" s="54"/>
      <c r="BM565" s="54"/>
      <c r="BN565" s="54"/>
      <c r="BO565" s="54"/>
      <c r="BP565" s="54"/>
      <c r="BQ565" s="54"/>
      <c r="BR565" s="54"/>
      <c r="BS565" s="54"/>
      <c r="BT565" s="54"/>
      <c r="BU565" s="54"/>
      <c r="BV565" s="54"/>
      <c r="BW565" s="54"/>
      <c r="BX565" s="54"/>
      <c r="BY565" s="54"/>
      <c r="BZ565" s="54"/>
      <c r="CA565" s="54"/>
      <c r="CB565" s="54"/>
      <c r="CC565" s="54"/>
      <c r="CD565" s="54"/>
      <c r="CE565" s="54"/>
      <c r="CF565" s="54"/>
      <c r="CG565" s="54"/>
      <c r="CH565" s="54"/>
      <c r="CI565" s="54"/>
      <c r="CJ565" s="54"/>
      <c r="CK565" s="54"/>
      <c r="CL565" s="54"/>
      <c r="CM565" s="54"/>
      <c r="CN565" s="54"/>
      <c r="CO565" s="54"/>
      <c r="CP565" s="54"/>
      <c r="CQ565" s="54"/>
      <c r="CR565" s="54"/>
      <c r="CS565" s="54"/>
      <c r="CT565" s="54"/>
      <c r="CU565" s="54"/>
      <c r="CV565" s="54"/>
      <c r="CW565" s="54"/>
      <c r="CX565" s="54"/>
      <c r="CY565" s="54"/>
      <c r="CZ565" s="54"/>
      <c r="DA565" s="54"/>
      <c r="DB565" s="54"/>
      <c r="DC565" s="54"/>
      <c r="DD565" s="54"/>
      <c r="DE565" s="54"/>
      <c r="DF565" s="54"/>
      <c r="DG565" s="54"/>
      <c r="DH565" s="54"/>
      <c r="DI565" s="54"/>
      <c r="DJ565" s="54"/>
      <c r="DK565" s="54"/>
      <c r="DL565" s="54"/>
      <c r="DM565" s="54"/>
      <c r="DN565" s="54"/>
      <c r="DO565" s="54"/>
      <c r="DP565" s="54"/>
      <c r="DQ565" s="54"/>
      <c r="DR565" s="54"/>
      <c r="DS565" s="54"/>
      <c r="DT565" s="54"/>
      <c r="DU565" s="54"/>
      <c r="DV565" s="54"/>
      <c r="DW565" s="54"/>
      <c r="DX565" s="54"/>
      <c r="DY565" s="54"/>
      <c r="DZ565" s="54"/>
      <c r="EA565" s="54"/>
      <c r="EB565" s="54"/>
      <c r="EC565" s="54"/>
      <c r="ED565" s="54"/>
      <c r="EE565" s="54"/>
      <c r="EF565" s="54"/>
      <c r="EG565" s="54"/>
      <c r="EH565" s="54"/>
      <c r="EI565" s="54"/>
      <c r="EJ565" s="54"/>
      <c r="EK565" s="54"/>
      <c r="EL565" s="54"/>
      <c r="EM565" s="54"/>
      <c r="EN565" s="54"/>
      <c r="EO565" s="54"/>
      <c r="EP565" s="54"/>
      <c r="EQ565" s="54"/>
      <c r="ER565" s="54"/>
      <c r="ES565" s="54"/>
      <c r="ET565" s="54"/>
      <c r="EU565" s="54"/>
      <c r="EV565" s="54"/>
      <c r="EW565" s="54"/>
      <c r="EX565" s="54"/>
      <c r="EY565" s="54"/>
      <c r="EZ565" s="54"/>
      <c r="FA565" s="54"/>
      <c r="FB565" s="54"/>
      <c r="FC565" s="54"/>
      <c r="FD565" s="54"/>
      <c r="FE565" s="54"/>
      <c r="FF565" s="54"/>
      <c r="FG565" s="54"/>
      <c r="FH565" s="54"/>
      <c r="FI565" s="54"/>
      <c r="FJ565" s="54"/>
      <c r="FK565" s="54"/>
      <c r="FL565" s="54"/>
      <c r="FM565" s="54"/>
      <c r="FN565" s="54"/>
      <c r="FO565" s="54"/>
      <c r="FP565" s="54"/>
      <c r="FQ565" s="54"/>
      <c r="FR565" s="54"/>
      <c r="FS565" s="54"/>
      <c r="FT565" s="54"/>
      <c r="FU565" s="54"/>
      <c r="FV565" s="54"/>
      <c r="FW565" s="54"/>
      <c r="FX565" s="54"/>
      <c r="FY565" s="54"/>
      <c r="FZ565" s="54"/>
      <c r="GA565" s="54"/>
      <c r="GB565" s="54"/>
      <c r="GC565" s="54"/>
      <c r="GD565" s="54"/>
      <c r="GE565" s="54"/>
      <c r="GF565" s="54"/>
      <c r="GG565" s="54"/>
      <c r="GH565" s="54"/>
    </row>
    <row r="566" spans="1:190">
      <c r="A566" s="180"/>
      <c r="B566" s="180"/>
      <c r="C566" s="55"/>
      <c r="D566" s="56"/>
      <c r="E566" s="50"/>
      <c r="F566" s="50"/>
      <c r="G566" s="50"/>
      <c r="H566" s="50"/>
      <c r="I566" s="50"/>
      <c r="J566" s="50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/>
      <c r="AW566" s="54"/>
      <c r="AX566" s="54"/>
      <c r="AY566" s="54"/>
      <c r="AZ566" s="54"/>
      <c r="BA566" s="54"/>
      <c r="BB566" s="54"/>
      <c r="BC566" s="54"/>
      <c r="BD566" s="54"/>
      <c r="BE566" s="54"/>
      <c r="BF566" s="54"/>
      <c r="BG566" s="54"/>
      <c r="BH566" s="54"/>
      <c r="BI566" s="54"/>
      <c r="BJ566" s="54"/>
      <c r="BK566" s="54"/>
      <c r="BL566" s="54"/>
      <c r="BM566" s="54"/>
      <c r="BN566" s="54"/>
      <c r="BO566" s="54"/>
      <c r="BP566" s="54"/>
      <c r="BQ566" s="54"/>
      <c r="BR566" s="54"/>
      <c r="BS566" s="54"/>
      <c r="BT566" s="54"/>
      <c r="BU566" s="54"/>
      <c r="BV566" s="54"/>
      <c r="BW566" s="54"/>
      <c r="BX566" s="54"/>
      <c r="BY566" s="54"/>
      <c r="BZ566" s="54"/>
      <c r="CA566" s="54"/>
      <c r="CB566" s="54"/>
      <c r="CC566" s="54"/>
      <c r="CD566" s="54"/>
      <c r="CE566" s="54"/>
      <c r="CF566" s="54"/>
      <c r="CG566" s="54"/>
      <c r="CH566" s="54"/>
      <c r="CI566" s="54"/>
      <c r="CJ566" s="54"/>
      <c r="CK566" s="54"/>
      <c r="CL566" s="54"/>
      <c r="CM566" s="54"/>
      <c r="CN566" s="54"/>
      <c r="CO566" s="54"/>
      <c r="CP566" s="54"/>
      <c r="CQ566" s="54"/>
      <c r="CR566" s="54"/>
      <c r="CS566" s="54"/>
      <c r="CT566" s="54"/>
      <c r="CU566" s="54"/>
      <c r="CV566" s="54"/>
      <c r="CW566" s="54"/>
      <c r="CX566" s="54"/>
      <c r="CY566" s="54"/>
      <c r="CZ566" s="54"/>
      <c r="DA566" s="54"/>
      <c r="DB566" s="54"/>
      <c r="DC566" s="54"/>
      <c r="DD566" s="54"/>
      <c r="DE566" s="54"/>
      <c r="DF566" s="54"/>
      <c r="DG566" s="54"/>
      <c r="DH566" s="54"/>
      <c r="DI566" s="54"/>
      <c r="DJ566" s="54"/>
      <c r="DK566" s="54"/>
      <c r="DL566" s="54"/>
      <c r="DM566" s="54"/>
      <c r="DN566" s="54"/>
      <c r="DO566" s="54"/>
      <c r="DP566" s="54"/>
      <c r="DQ566" s="54"/>
      <c r="DR566" s="54"/>
      <c r="DS566" s="54"/>
      <c r="DT566" s="54"/>
      <c r="DU566" s="54"/>
      <c r="DV566" s="54"/>
      <c r="DW566" s="54"/>
      <c r="DX566" s="54"/>
      <c r="DY566" s="54"/>
      <c r="DZ566" s="54"/>
      <c r="EA566" s="54"/>
      <c r="EB566" s="54"/>
      <c r="EC566" s="54"/>
      <c r="ED566" s="54"/>
      <c r="EE566" s="54"/>
      <c r="EF566" s="54"/>
      <c r="EG566" s="54"/>
      <c r="EH566" s="54"/>
      <c r="EI566" s="54"/>
      <c r="EJ566" s="54"/>
      <c r="EK566" s="54"/>
      <c r="EL566" s="54"/>
      <c r="EM566" s="54"/>
      <c r="EN566" s="54"/>
      <c r="EO566" s="54"/>
      <c r="EP566" s="54"/>
      <c r="EQ566" s="54"/>
      <c r="ER566" s="54"/>
      <c r="ES566" s="54"/>
      <c r="ET566" s="54"/>
      <c r="EU566" s="54"/>
      <c r="EV566" s="54"/>
      <c r="EW566" s="54"/>
      <c r="EX566" s="54"/>
      <c r="EY566" s="54"/>
      <c r="EZ566" s="54"/>
      <c r="FA566" s="54"/>
      <c r="FB566" s="54"/>
      <c r="FC566" s="54"/>
      <c r="FD566" s="54"/>
      <c r="FE566" s="54"/>
      <c r="FF566" s="54"/>
      <c r="FG566" s="54"/>
      <c r="FH566" s="54"/>
      <c r="FI566" s="54"/>
      <c r="FJ566" s="54"/>
      <c r="FK566" s="54"/>
      <c r="FL566" s="54"/>
      <c r="FM566" s="54"/>
      <c r="FN566" s="54"/>
      <c r="FO566" s="54"/>
      <c r="FP566" s="54"/>
      <c r="FQ566" s="54"/>
      <c r="FR566" s="54"/>
      <c r="FS566" s="54"/>
      <c r="FT566" s="54"/>
      <c r="FU566" s="54"/>
      <c r="FV566" s="54"/>
      <c r="FW566" s="54"/>
      <c r="FX566" s="54"/>
      <c r="FY566" s="54"/>
      <c r="FZ566" s="54"/>
      <c r="GA566" s="54"/>
      <c r="GB566" s="54"/>
      <c r="GC566" s="54"/>
      <c r="GD566" s="54"/>
      <c r="GE566" s="54"/>
      <c r="GF566" s="54"/>
      <c r="GG566" s="54"/>
      <c r="GH566" s="54"/>
    </row>
    <row r="567" spans="1:190">
      <c r="A567" s="180"/>
      <c r="B567" s="180"/>
      <c r="C567" s="55"/>
      <c r="D567" s="56"/>
      <c r="E567" s="50"/>
      <c r="F567" s="50"/>
      <c r="G567" s="50"/>
      <c r="H567" s="50"/>
      <c r="I567" s="50"/>
      <c r="J567" s="50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/>
      <c r="AW567" s="54"/>
      <c r="AX567" s="54"/>
      <c r="AY567" s="54"/>
      <c r="AZ567" s="54"/>
      <c r="BA567" s="54"/>
      <c r="BB567" s="54"/>
      <c r="BC567" s="54"/>
      <c r="BD567" s="54"/>
      <c r="BE567" s="54"/>
      <c r="BF567" s="54"/>
      <c r="BG567" s="54"/>
      <c r="BH567" s="54"/>
      <c r="BI567" s="54"/>
      <c r="BJ567" s="54"/>
      <c r="BK567" s="54"/>
      <c r="BL567" s="54"/>
      <c r="BM567" s="54"/>
      <c r="BN567" s="54"/>
      <c r="BO567" s="54"/>
      <c r="BP567" s="54"/>
      <c r="BQ567" s="54"/>
      <c r="BR567" s="54"/>
      <c r="BS567" s="54"/>
      <c r="BT567" s="54"/>
      <c r="BU567" s="54"/>
      <c r="BV567" s="54"/>
      <c r="BW567" s="54"/>
      <c r="BX567" s="54"/>
      <c r="BY567" s="54"/>
      <c r="BZ567" s="54"/>
      <c r="CA567" s="54"/>
      <c r="CB567" s="54"/>
      <c r="CC567" s="54"/>
      <c r="CD567" s="54"/>
      <c r="CE567" s="54"/>
      <c r="CF567" s="54"/>
      <c r="CG567" s="54"/>
      <c r="CH567" s="54"/>
      <c r="CI567" s="54"/>
      <c r="CJ567" s="54"/>
      <c r="CK567" s="54"/>
      <c r="CL567" s="54"/>
      <c r="CM567" s="54"/>
      <c r="CN567" s="54"/>
      <c r="CO567" s="54"/>
      <c r="CP567" s="54"/>
      <c r="CQ567" s="54"/>
      <c r="CR567" s="54"/>
      <c r="CS567" s="54"/>
      <c r="CT567" s="54"/>
      <c r="CU567" s="54"/>
      <c r="CV567" s="54"/>
      <c r="CW567" s="54"/>
      <c r="CX567" s="54"/>
      <c r="CY567" s="54"/>
      <c r="CZ567" s="54"/>
      <c r="DA567" s="54"/>
      <c r="DB567" s="54"/>
      <c r="DC567" s="54"/>
      <c r="DD567" s="54"/>
      <c r="DE567" s="54"/>
      <c r="DF567" s="54"/>
      <c r="DG567" s="54"/>
      <c r="DH567" s="54"/>
      <c r="DI567" s="54"/>
      <c r="DJ567" s="54"/>
      <c r="DK567" s="54"/>
      <c r="DL567" s="54"/>
      <c r="DM567" s="54"/>
      <c r="DN567" s="54"/>
      <c r="DO567" s="54"/>
      <c r="DP567" s="54"/>
      <c r="DQ567" s="54"/>
      <c r="DR567" s="54"/>
      <c r="DS567" s="54"/>
      <c r="DT567" s="54"/>
      <c r="DU567" s="54"/>
      <c r="DV567" s="54"/>
      <c r="DW567" s="54"/>
      <c r="DX567" s="54"/>
      <c r="DY567" s="54"/>
      <c r="DZ567" s="54"/>
      <c r="EA567" s="54"/>
      <c r="EB567" s="54"/>
      <c r="EC567" s="54"/>
      <c r="ED567" s="54"/>
      <c r="EE567" s="54"/>
      <c r="EF567" s="54"/>
      <c r="EG567" s="54"/>
      <c r="EH567" s="54"/>
      <c r="EI567" s="54"/>
      <c r="EJ567" s="54"/>
      <c r="EK567" s="54"/>
      <c r="EL567" s="54"/>
      <c r="EM567" s="54"/>
      <c r="EN567" s="54"/>
      <c r="EO567" s="54"/>
      <c r="EP567" s="54"/>
      <c r="EQ567" s="54"/>
      <c r="ER567" s="54"/>
      <c r="ES567" s="54"/>
      <c r="ET567" s="54"/>
      <c r="EU567" s="54"/>
      <c r="EV567" s="54"/>
      <c r="EW567" s="54"/>
      <c r="EX567" s="54"/>
      <c r="EY567" s="54"/>
      <c r="EZ567" s="54"/>
      <c r="FA567" s="54"/>
      <c r="FB567" s="54"/>
      <c r="FC567" s="54"/>
      <c r="FD567" s="54"/>
      <c r="FE567" s="54"/>
      <c r="FF567" s="54"/>
      <c r="FG567" s="54"/>
      <c r="FH567" s="54"/>
      <c r="FI567" s="54"/>
      <c r="FJ567" s="54"/>
      <c r="FK567" s="54"/>
      <c r="FL567" s="54"/>
      <c r="FM567" s="54"/>
      <c r="FN567" s="54"/>
      <c r="FO567" s="54"/>
      <c r="FP567" s="54"/>
      <c r="FQ567" s="54"/>
      <c r="FR567" s="54"/>
      <c r="FS567" s="54"/>
      <c r="FT567" s="54"/>
      <c r="FU567" s="54"/>
      <c r="FV567" s="54"/>
      <c r="FW567" s="54"/>
      <c r="FX567" s="54"/>
      <c r="FY567" s="54"/>
      <c r="FZ567" s="54"/>
      <c r="GA567" s="54"/>
      <c r="GB567" s="54"/>
      <c r="GC567" s="54"/>
      <c r="GD567" s="54"/>
      <c r="GE567" s="54"/>
      <c r="GF567" s="54"/>
      <c r="GG567" s="54"/>
      <c r="GH567" s="54"/>
    </row>
    <row r="568" spans="1:190">
      <c r="A568" s="180"/>
      <c r="B568" s="180"/>
      <c r="C568" s="55"/>
      <c r="D568" s="56"/>
      <c r="E568" s="50"/>
      <c r="F568" s="50"/>
      <c r="G568" s="50"/>
      <c r="H568" s="50"/>
      <c r="I568" s="50"/>
      <c r="J568" s="50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F568" s="54"/>
      <c r="BG568" s="54"/>
      <c r="BH568" s="54"/>
      <c r="BI568" s="54"/>
      <c r="BJ568" s="54"/>
      <c r="BK568" s="54"/>
      <c r="BL568" s="54"/>
      <c r="BM568" s="54"/>
      <c r="BN568" s="54"/>
      <c r="BO568" s="54"/>
      <c r="BP568" s="54"/>
      <c r="BQ568" s="54"/>
      <c r="BR568" s="54"/>
      <c r="BS568" s="54"/>
      <c r="BT568" s="54"/>
      <c r="BU568" s="54"/>
      <c r="BV568" s="54"/>
      <c r="BW568" s="54"/>
      <c r="BX568" s="54"/>
      <c r="BY568" s="54"/>
      <c r="BZ568" s="54"/>
      <c r="CA568" s="54"/>
      <c r="CB568" s="54"/>
      <c r="CC568" s="54"/>
      <c r="CD568" s="54"/>
      <c r="CE568" s="54"/>
      <c r="CF568" s="54"/>
      <c r="CG568" s="54"/>
      <c r="CH568" s="54"/>
      <c r="CI568" s="54"/>
      <c r="CJ568" s="54"/>
      <c r="CK568" s="54"/>
      <c r="CL568" s="54"/>
      <c r="CM568" s="54"/>
      <c r="CN568" s="54"/>
      <c r="CO568" s="54"/>
      <c r="CP568" s="54"/>
      <c r="CQ568" s="54"/>
      <c r="CR568" s="54"/>
      <c r="CS568" s="54"/>
      <c r="CT568" s="54"/>
      <c r="CU568" s="54"/>
      <c r="CV568" s="54"/>
      <c r="CW568" s="54"/>
      <c r="CX568" s="54"/>
      <c r="CY568" s="54"/>
      <c r="CZ568" s="54"/>
      <c r="DA568" s="54"/>
      <c r="DB568" s="54"/>
      <c r="DC568" s="54"/>
      <c r="DD568" s="54"/>
      <c r="DE568" s="54"/>
      <c r="DF568" s="54"/>
      <c r="DG568" s="54"/>
      <c r="DH568" s="54"/>
      <c r="DI568" s="54"/>
      <c r="DJ568" s="54"/>
      <c r="DK568" s="54"/>
      <c r="DL568" s="54"/>
      <c r="DM568" s="54"/>
      <c r="DN568" s="54"/>
      <c r="DO568" s="54"/>
      <c r="DP568" s="54"/>
      <c r="DQ568" s="54"/>
      <c r="DR568" s="54"/>
      <c r="DS568" s="54"/>
      <c r="DT568" s="54"/>
      <c r="DU568" s="54"/>
      <c r="DV568" s="54"/>
      <c r="DW568" s="54"/>
      <c r="DX568" s="54"/>
      <c r="DY568" s="54"/>
      <c r="DZ568" s="54"/>
      <c r="EA568" s="54"/>
      <c r="EB568" s="54"/>
      <c r="EC568" s="54"/>
      <c r="ED568" s="54"/>
      <c r="EE568" s="54"/>
      <c r="EF568" s="54"/>
      <c r="EG568" s="54"/>
      <c r="EH568" s="54"/>
      <c r="EI568" s="54"/>
      <c r="EJ568" s="54"/>
      <c r="EK568" s="54"/>
      <c r="EL568" s="54"/>
      <c r="EM568" s="54"/>
      <c r="EN568" s="54"/>
      <c r="EO568" s="54"/>
      <c r="EP568" s="54"/>
      <c r="EQ568" s="54"/>
      <c r="ER568" s="54"/>
      <c r="ES568" s="54"/>
      <c r="ET568" s="54"/>
      <c r="EU568" s="54"/>
      <c r="EV568" s="54"/>
      <c r="EW568" s="54"/>
      <c r="EX568" s="54"/>
      <c r="EY568" s="54"/>
      <c r="EZ568" s="54"/>
      <c r="FA568" s="54"/>
      <c r="FB568" s="54"/>
      <c r="FC568" s="54"/>
      <c r="FD568" s="54"/>
      <c r="FE568" s="54"/>
      <c r="FF568" s="54"/>
      <c r="FG568" s="54"/>
      <c r="FH568" s="54"/>
      <c r="FI568" s="54"/>
      <c r="FJ568" s="54"/>
      <c r="FK568" s="54"/>
      <c r="FL568" s="54"/>
      <c r="FM568" s="54"/>
      <c r="FN568" s="54"/>
      <c r="FO568" s="54"/>
      <c r="FP568" s="54"/>
      <c r="FQ568" s="54"/>
      <c r="FR568" s="54"/>
      <c r="FS568" s="54"/>
      <c r="FT568" s="54"/>
      <c r="FU568" s="54"/>
      <c r="FV568" s="54"/>
      <c r="FW568" s="54"/>
      <c r="FX568" s="54"/>
      <c r="FY568" s="54"/>
      <c r="FZ568" s="54"/>
      <c r="GA568" s="54"/>
      <c r="GB568" s="54"/>
      <c r="GC568" s="54"/>
      <c r="GD568" s="54"/>
      <c r="GE568" s="54"/>
      <c r="GF568" s="54"/>
      <c r="GG568" s="54"/>
      <c r="GH568" s="54"/>
    </row>
    <row r="569" spans="1:190">
      <c r="A569" s="180"/>
      <c r="B569" s="180"/>
      <c r="C569" s="55"/>
      <c r="D569" s="56"/>
      <c r="E569" s="50"/>
      <c r="F569" s="50"/>
      <c r="G569" s="50"/>
      <c r="H569" s="50"/>
      <c r="I569" s="50"/>
      <c r="J569" s="50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F569" s="54"/>
      <c r="BG569" s="54"/>
      <c r="BH569" s="54"/>
      <c r="BI569" s="54"/>
      <c r="BJ569" s="54"/>
      <c r="BK569" s="54"/>
      <c r="BL569" s="54"/>
      <c r="BM569" s="54"/>
      <c r="BN569" s="54"/>
      <c r="BO569" s="54"/>
      <c r="BP569" s="54"/>
      <c r="BQ569" s="54"/>
      <c r="BR569" s="54"/>
      <c r="BS569" s="54"/>
      <c r="BT569" s="54"/>
      <c r="BU569" s="54"/>
      <c r="BV569" s="54"/>
      <c r="BW569" s="54"/>
      <c r="BX569" s="54"/>
      <c r="BY569" s="54"/>
      <c r="BZ569" s="54"/>
      <c r="CA569" s="54"/>
      <c r="CB569" s="54"/>
      <c r="CC569" s="54"/>
      <c r="CD569" s="54"/>
      <c r="CE569" s="54"/>
      <c r="CF569" s="54"/>
      <c r="CG569" s="54"/>
      <c r="CH569" s="54"/>
      <c r="CI569" s="54"/>
      <c r="CJ569" s="54"/>
      <c r="CK569" s="54"/>
      <c r="CL569" s="54"/>
      <c r="CM569" s="54"/>
      <c r="CN569" s="54"/>
      <c r="CO569" s="54"/>
      <c r="CP569" s="54"/>
      <c r="CQ569" s="54"/>
      <c r="CR569" s="54"/>
      <c r="CS569" s="54"/>
      <c r="CT569" s="54"/>
      <c r="CU569" s="54"/>
      <c r="CV569" s="54"/>
      <c r="CW569" s="54"/>
      <c r="CX569" s="54"/>
      <c r="CY569" s="54"/>
      <c r="CZ569" s="54"/>
      <c r="DA569" s="54"/>
      <c r="DB569" s="54"/>
      <c r="DC569" s="54"/>
      <c r="DD569" s="54"/>
      <c r="DE569" s="54"/>
      <c r="DF569" s="54"/>
      <c r="DG569" s="54"/>
      <c r="DH569" s="54"/>
      <c r="DI569" s="54"/>
      <c r="DJ569" s="54"/>
      <c r="DK569" s="54"/>
      <c r="DL569" s="54"/>
      <c r="DM569" s="54"/>
      <c r="DN569" s="54"/>
      <c r="DO569" s="54"/>
      <c r="DP569" s="54"/>
      <c r="DQ569" s="54"/>
      <c r="DR569" s="54"/>
      <c r="DS569" s="54"/>
      <c r="DT569" s="54"/>
      <c r="DU569" s="54"/>
      <c r="DV569" s="54"/>
      <c r="DW569" s="54"/>
      <c r="DX569" s="54"/>
      <c r="DY569" s="54"/>
      <c r="DZ569" s="54"/>
      <c r="EA569" s="54"/>
      <c r="EB569" s="54"/>
      <c r="EC569" s="54"/>
      <c r="ED569" s="54"/>
      <c r="EE569" s="54"/>
      <c r="EF569" s="54"/>
      <c r="EG569" s="54"/>
      <c r="EH569" s="54"/>
      <c r="EI569" s="54"/>
      <c r="EJ569" s="54"/>
      <c r="EK569" s="54"/>
      <c r="EL569" s="54"/>
      <c r="EM569" s="54"/>
      <c r="EN569" s="54"/>
      <c r="EO569" s="54"/>
      <c r="EP569" s="54"/>
      <c r="EQ569" s="54"/>
      <c r="ER569" s="54"/>
      <c r="ES569" s="54"/>
      <c r="ET569" s="54"/>
      <c r="EU569" s="54"/>
      <c r="EV569" s="54"/>
      <c r="EW569" s="54"/>
      <c r="EX569" s="54"/>
      <c r="EY569" s="54"/>
      <c r="EZ569" s="54"/>
      <c r="FA569" s="54"/>
      <c r="FB569" s="54"/>
      <c r="FC569" s="54"/>
      <c r="FD569" s="54"/>
      <c r="FE569" s="54"/>
      <c r="FF569" s="54"/>
      <c r="FG569" s="54"/>
      <c r="FH569" s="54"/>
      <c r="FI569" s="54"/>
      <c r="FJ569" s="54"/>
      <c r="FK569" s="54"/>
      <c r="FL569" s="54"/>
      <c r="FM569" s="54"/>
      <c r="FN569" s="54"/>
      <c r="FO569" s="54"/>
      <c r="FP569" s="54"/>
      <c r="FQ569" s="54"/>
      <c r="FR569" s="54"/>
      <c r="FS569" s="54"/>
      <c r="FT569" s="54"/>
      <c r="FU569" s="54"/>
      <c r="FV569" s="54"/>
      <c r="FW569" s="54"/>
      <c r="FX569" s="54"/>
      <c r="FY569" s="54"/>
      <c r="FZ569" s="54"/>
      <c r="GA569" s="54"/>
      <c r="GB569" s="54"/>
      <c r="GC569" s="54"/>
      <c r="GD569" s="54"/>
      <c r="GE569" s="54"/>
      <c r="GF569" s="54"/>
      <c r="GG569" s="54"/>
      <c r="GH569" s="54"/>
    </row>
    <row r="570" spans="1:190">
      <c r="A570" s="180"/>
      <c r="B570" s="180"/>
      <c r="C570" s="55"/>
      <c r="D570" s="56"/>
      <c r="E570" s="50"/>
      <c r="F570" s="50"/>
      <c r="G570" s="50"/>
      <c r="H570" s="50"/>
      <c r="I570" s="50"/>
      <c r="J570" s="50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/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F570" s="54"/>
      <c r="BG570" s="54"/>
      <c r="BH570" s="54"/>
      <c r="BI570" s="54"/>
      <c r="BJ570" s="54"/>
      <c r="BK570" s="54"/>
      <c r="BL570" s="54"/>
      <c r="BM570" s="54"/>
      <c r="BN570" s="54"/>
      <c r="BO570" s="54"/>
      <c r="BP570" s="54"/>
      <c r="BQ570" s="54"/>
      <c r="BR570" s="54"/>
      <c r="BS570" s="54"/>
      <c r="BT570" s="54"/>
      <c r="BU570" s="54"/>
      <c r="BV570" s="54"/>
      <c r="BW570" s="54"/>
      <c r="BX570" s="54"/>
      <c r="BY570" s="54"/>
      <c r="BZ570" s="54"/>
      <c r="CA570" s="54"/>
      <c r="CB570" s="54"/>
      <c r="CC570" s="54"/>
      <c r="CD570" s="54"/>
      <c r="CE570" s="54"/>
      <c r="CF570" s="54"/>
      <c r="CG570" s="54"/>
      <c r="CH570" s="54"/>
      <c r="CI570" s="54"/>
      <c r="CJ570" s="54"/>
      <c r="CK570" s="54"/>
      <c r="CL570" s="54"/>
      <c r="CM570" s="54"/>
      <c r="CN570" s="54"/>
      <c r="CO570" s="54"/>
      <c r="CP570" s="54"/>
      <c r="CQ570" s="54"/>
      <c r="CR570" s="54"/>
      <c r="CS570" s="54"/>
      <c r="CT570" s="54"/>
      <c r="CU570" s="54"/>
      <c r="CV570" s="54"/>
      <c r="CW570" s="54"/>
      <c r="CX570" s="54"/>
      <c r="CY570" s="54"/>
      <c r="CZ570" s="54"/>
      <c r="DA570" s="54"/>
      <c r="DB570" s="54"/>
      <c r="DC570" s="54"/>
      <c r="DD570" s="54"/>
      <c r="DE570" s="54"/>
      <c r="DF570" s="54"/>
      <c r="DG570" s="54"/>
      <c r="DH570" s="54"/>
      <c r="DI570" s="54"/>
      <c r="DJ570" s="54"/>
      <c r="DK570" s="54"/>
      <c r="DL570" s="54"/>
      <c r="DM570" s="54"/>
      <c r="DN570" s="54"/>
      <c r="DO570" s="54"/>
      <c r="DP570" s="54"/>
      <c r="DQ570" s="54"/>
      <c r="DR570" s="54"/>
      <c r="DS570" s="54"/>
      <c r="DT570" s="54"/>
      <c r="DU570" s="54"/>
      <c r="DV570" s="54"/>
      <c r="DW570" s="54"/>
      <c r="DX570" s="54"/>
      <c r="DY570" s="54"/>
      <c r="DZ570" s="54"/>
      <c r="EA570" s="54"/>
      <c r="EB570" s="54"/>
      <c r="EC570" s="54"/>
      <c r="ED570" s="54"/>
      <c r="EE570" s="54"/>
      <c r="EF570" s="54"/>
      <c r="EG570" s="54"/>
      <c r="EH570" s="54"/>
      <c r="EI570" s="54"/>
      <c r="EJ570" s="54"/>
      <c r="EK570" s="54"/>
      <c r="EL570" s="54"/>
      <c r="EM570" s="54"/>
      <c r="EN570" s="54"/>
      <c r="EO570" s="54"/>
      <c r="EP570" s="54"/>
      <c r="EQ570" s="54"/>
      <c r="ER570" s="54"/>
      <c r="ES570" s="54"/>
      <c r="ET570" s="54"/>
      <c r="EU570" s="54"/>
      <c r="EV570" s="54"/>
      <c r="EW570" s="54"/>
      <c r="EX570" s="54"/>
      <c r="EY570" s="54"/>
      <c r="EZ570" s="54"/>
      <c r="FA570" s="54"/>
      <c r="FB570" s="54"/>
      <c r="FC570" s="54"/>
      <c r="FD570" s="54"/>
      <c r="FE570" s="54"/>
      <c r="FF570" s="54"/>
      <c r="FG570" s="54"/>
      <c r="FH570" s="54"/>
      <c r="FI570" s="54"/>
      <c r="FJ570" s="54"/>
      <c r="FK570" s="54"/>
      <c r="FL570" s="54"/>
      <c r="FM570" s="54"/>
      <c r="FN570" s="54"/>
      <c r="FO570" s="54"/>
      <c r="FP570" s="54"/>
      <c r="FQ570" s="54"/>
      <c r="FR570" s="54"/>
      <c r="FS570" s="54"/>
      <c r="FT570" s="54"/>
      <c r="FU570" s="54"/>
      <c r="FV570" s="54"/>
      <c r="FW570" s="54"/>
      <c r="FX570" s="54"/>
      <c r="FY570" s="54"/>
      <c r="FZ570" s="54"/>
      <c r="GA570" s="54"/>
      <c r="GB570" s="54"/>
      <c r="GC570" s="54"/>
      <c r="GD570" s="54"/>
      <c r="GE570" s="54"/>
      <c r="GF570" s="54"/>
      <c r="GG570" s="54"/>
      <c r="GH570" s="54"/>
    </row>
    <row r="571" spans="1:190">
      <c r="A571" s="180"/>
      <c r="B571" s="180"/>
      <c r="C571" s="55"/>
      <c r="D571" s="56"/>
      <c r="E571" s="50"/>
      <c r="F571" s="50"/>
      <c r="G571" s="50"/>
      <c r="H571" s="50"/>
      <c r="I571" s="50"/>
      <c r="J571" s="50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/>
      <c r="AZ571" s="54"/>
      <c r="BA571" s="54"/>
      <c r="BB571" s="54"/>
      <c r="BC571" s="54"/>
      <c r="BD571" s="54"/>
      <c r="BE571" s="54"/>
      <c r="BF571" s="54"/>
      <c r="BG571" s="54"/>
      <c r="BH571" s="54"/>
      <c r="BI571" s="54"/>
      <c r="BJ571" s="54"/>
      <c r="BK571" s="54"/>
      <c r="BL571" s="54"/>
      <c r="BM571" s="54"/>
      <c r="BN571" s="54"/>
      <c r="BO571" s="54"/>
      <c r="BP571" s="54"/>
      <c r="BQ571" s="54"/>
      <c r="BR571" s="54"/>
      <c r="BS571" s="54"/>
      <c r="BT571" s="54"/>
      <c r="BU571" s="54"/>
      <c r="BV571" s="54"/>
      <c r="BW571" s="54"/>
      <c r="BX571" s="54"/>
      <c r="BY571" s="54"/>
      <c r="BZ571" s="54"/>
      <c r="CA571" s="54"/>
      <c r="CB571" s="54"/>
      <c r="CC571" s="54"/>
      <c r="CD571" s="54"/>
      <c r="CE571" s="54"/>
      <c r="CF571" s="54"/>
      <c r="CG571" s="54"/>
      <c r="CH571" s="54"/>
      <c r="CI571" s="54"/>
      <c r="CJ571" s="54"/>
      <c r="CK571" s="54"/>
      <c r="CL571" s="54"/>
      <c r="CM571" s="54"/>
      <c r="CN571" s="54"/>
      <c r="CO571" s="54"/>
      <c r="CP571" s="54"/>
      <c r="CQ571" s="54"/>
      <c r="CR571" s="54"/>
      <c r="CS571" s="54"/>
      <c r="CT571" s="54"/>
      <c r="CU571" s="54"/>
      <c r="CV571" s="54"/>
      <c r="CW571" s="54"/>
      <c r="CX571" s="54"/>
      <c r="CY571" s="54"/>
      <c r="CZ571" s="54"/>
      <c r="DA571" s="54"/>
      <c r="DB571" s="54"/>
      <c r="DC571" s="54"/>
      <c r="DD571" s="54"/>
      <c r="DE571" s="54"/>
      <c r="DF571" s="54"/>
      <c r="DG571" s="54"/>
      <c r="DH571" s="54"/>
      <c r="DI571" s="54"/>
      <c r="DJ571" s="54"/>
      <c r="DK571" s="54"/>
      <c r="DL571" s="54"/>
      <c r="DM571" s="54"/>
      <c r="DN571" s="54"/>
      <c r="DO571" s="54"/>
      <c r="DP571" s="54"/>
      <c r="DQ571" s="54"/>
      <c r="DR571" s="54"/>
      <c r="DS571" s="54"/>
      <c r="DT571" s="54"/>
      <c r="DU571" s="54"/>
      <c r="DV571" s="54"/>
      <c r="DW571" s="54"/>
      <c r="DX571" s="54"/>
      <c r="DY571" s="54"/>
      <c r="DZ571" s="54"/>
      <c r="EA571" s="54"/>
      <c r="EB571" s="54"/>
      <c r="EC571" s="54"/>
      <c r="ED571" s="54"/>
      <c r="EE571" s="54"/>
      <c r="EF571" s="54"/>
      <c r="EG571" s="54"/>
      <c r="EH571" s="54"/>
      <c r="EI571" s="54"/>
      <c r="EJ571" s="54"/>
      <c r="EK571" s="54"/>
      <c r="EL571" s="54"/>
      <c r="EM571" s="54"/>
      <c r="EN571" s="54"/>
      <c r="EO571" s="54"/>
      <c r="EP571" s="54"/>
      <c r="EQ571" s="54"/>
      <c r="ER571" s="54"/>
      <c r="ES571" s="54"/>
      <c r="ET571" s="54"/>
      <c r="EU571" s="54"/>
      <c r="EV571" s="54"/>
      <c r="EW571" s="54"/>
      <c r="EX571" s="54"/>
      <c r="EY571" s="54"/>
      <c r="EZ571" s="54"/>
      <c r="FA571" s="54"/>
      <c r="FB571" s="54"/>
      <c r="FC571" s="54"/>
      <c r="FD571" s="54"/>
      <c r="FE571" s="54"/>
      <c r="FF571" s="54"/>
      <c r="FG571" s="54"/>
      <c r="FH571" s="54"/>
      <c r="FI571" s="54"/>
      <c r="FJ571" s="54"/>
      <c r="FK571" s="54"/>
      <c r="FL571" s="54"/>
      <c r="FM571" s="54"/>
      <c r="FN571" s="54"/>
      <c r="FO571" s="54"/>
      <c r="FP571" s="54"/>
      <c r="FQ571" s="54"/>
      <c r="FR571" s="54"/>
      <c r="FS571" s="54"/>
      <c r="FT571" s="54"/>
      <c r="FU571" s="54"/>
      <c r="FV571" s="54"/>
      <c r="FW571" s="54"/>
      <c r="FX571" s="54"/>
      <c r="FY571" s="54"/>
      <c r="FZ571" s="54"/>
      <c r="GA571" s="54"/>
      <c r="GB571" s="54"/>
      <c r="GC571" s="54"/>
      <c r="GD571" s="54"/>
      <c r="GE571" s="54"/>
      <c r="GF571" s="54"/>
      <c r="GG571" s="54"/>
      <c r="GH571" s="54"/>
    </row>
  </sheetData>
  <autoFilter ref="A1:J391"/>
  <conditionalFormatting sqref="B392:B1048576 B3:B316">
    <cfRule type="duplicateValues" dxfId="8" priority="9"/>
  </conditionalFormatting>
  <conditionalFormatting sqref="B318:B338">
    <cfRule type="duplicateValues" dxfId="7" priority="8"/>
  </conditionalFormatting>
  <conditionalFormatting sqref="C317">
    <cfRule type="duplicateValues" dxfId="6" priority="5"/>
  </conditionalFormatting>
  <conditionalFormatting sqref="B317">
    <cfRule type="duplicateValues" dxfId="5" priority="6"/>
  </conditionalFormatting>
  <conditionalFormatting sqref="B339">
    <cfRule type="duplicateValues" dxfId="4" priority="4"/>
  </conditionalFormatting>
  <conditionalFormatting sqref="C339">
    <cfRule type="duplicateValues" dxfId="3" priority="3"/>
  </conditionalFormatting>
  <conditionalFormatting sqref="B343:B388 B340:B341">
    <cfRule type="duplicateValues" dxfId="2" priority="188"/>
  </conditionalFormatting>
  <conditionalFormatting sqref="B389:B391">
    <cfRule type="duplicateValues" dxfId="1" priority="2"/>
  </conditionalFormatting>
  <conditionalFormatting sqref="B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7" fitToHeight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H3" sqref="H3:H5"/>
    </sheetView>
  </sheetViews>
  <sheetFormatPr defaultRowHeight="12.75"/>
  <cols>
    <col min="1" max="1" width="50.28515625" customWidth="1"/>
    <col min="2" max="2" width="15.28515625" style="259" customWidth="1"/>
    <col min="3" max="3" width="31.28515625" customWidth="1"/>
    <col min="4" max="4" width="10.7109375" customWidth="1"/>
    <col min="5" max="5" width="13.7109375" customWidth="1"/>
    <col min="6" max="6" width="19.7109375" customWidth="1"/>
    <col min="7" max="7" width="22.7109375" customWidth="1"/>
    <col min="8" max="12" width="13.7109375" customWidth="1"/>
  </cols>
  <sheetData>
    <row r="1" spans="1:12" ht="54.6" customHeight="1">
      <c r="A1" s="429" t="s">
        <v>1935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</row>
    <row r="2" spans="1:12" ht="13.5" thickBot="1"/>
    <row r="3" spans="1:12" ht="16.899999999999999" customHeight="1" thickTop="1">
      <c r="A3" s="433" t="s">
        <v>1838</v>
      </c>
      <c r="B3" s="312"/>
      <c r="C3" s="435" t="s">
        <v>1839</v>
      </c>
      <c r="D3" s="430" t="s">
        <v>1830</v>
      </c>
      <c r="E3" s="430" t="s">
        <v>1831</v>
      </c>
      <c r="F3" s="431" t="s">
        <v>1832</v>
      </c>
      <c r="G3" s="431"/>
      <c r="H3" s="432" t="s">
        <v>1826</v>
      </c>
      <c r="I3" s="430" t="s">
        <v>1827</v>
      </c>
      <c r="J3" s="430" t="s">
        <v>1828</v>
      </c>
      <c r="K3" s="430" t="s">
        <v>1824</v>
      </c>
      <c r="L3" s="430" t="s">
        <v>1825</v>
      </c>
    </row>
    <row r="4" spans="1:12" ht="93" customHeight="1">
      <c r="A4" s="434"/>
      <c r="B4" s="313"/>
      <c r="C4" s="436"/>
      <c r="D4" s="430"/>
      <c r="E4" s="430"/>
      <c r="F4" s="430" t="s">
        <v>1833</v>
      </c>
      <c r="G4" s="430" t="s">
        <v>1834</v>
      </c>
      <c r="H4" s="432"/>
      <c r="I4" s="430"/>
      <c r="J4" s="430"/>
      <c r="K4" s="430"/>
      <c r="L4" s="430"/>
    </row>
    <row r="5" spans="1:12" ht="15.75">
      <c r="A5" s="265" t="s">
        <v>1840</v>
      </c>
      <c r="B5" s="314"/>
      <c r="C5" s="437"/>
      <c r="D5" s="430"/>
      <c r="E5" s="430"/>
      <c r="F5" s="430"/>
      <c r="G5" s="430"/>
      <c r="H5" s="432"/>
      <c r="I5" s="430"/>
      <c r="J5" s="430"/>
      <c r="K5" s="430"/>
      <c r="L5" s="430"/>
    </row>
    <row r="6" spans="1:12" ht="25.5">
      <c r="A6" s="266" t="s">
        <v>1841</v>
      </c>
      <c r="B6" s="315" t="s">
        <v>1842</v>
      </c>
      <c r="C6" s="294" t="s">
        <v>1843</v>
      </c>
      <c r="D6" s="300" t="e">
        <f>+'CE Min'!#REF!</f>
        <v>#REF!</v>
      </c>
      <c r="E6" s="300" t="e">
        <f>+'CE Min'!#REF!</f>
        <v>#REF!</v>
      </c>
      <c r="F6" s="300" t="e">
        <f>+'CE Min'!#REF!</f>
        <v>#REF!</v>
      </c>
      <c r="G6" s="300" t="e">
        <f>+'CE Min'!#REF!</f>
        <v>#REF!</v>
      </c>
      <c r="H6" s="300" t="e">
        <f>+'CE Min'!#REF!</f>
        <v>#REF!</v>
      </c>
      <c r="I6" s="300" t="e">
        <f>+'CE Min'!#REF!</f>
        <v>#REF!</v>
      </c>
      <c r="J6" s="300" t="e">
        <f>+'CE Min'!#REF!</f>
        <v>#REF!</v>
      </c>
      <c r="K6" s="300" t="e">
        <f>+'CE Min'!#REF!</f>
        <v>#REF!</v>
      </c>
      <c r="L6" s="300" t="e">
        <f>+'CE Min'!#REF!</f>
        <v>#REF!</v>
      </c>
    </row>
    <row r="7" spans="1:12" ht="25.5">
      <c r="A7" s="267" t="s">
        <v>1844</v>
      </c>
      <c r="B7" s="316">
        <f>+B6+1</f>
        <v>2</v>
      </c>
      <c r="C7" s="295" t="s">
        <v>183</v>
      </c>
      <c r="D7" s="300" t="e">
        <f>+'CE Min'!#REF!</f>
        <v>#REF!</v>
      </c>
      <c r="E7" s="300" t="e">
        <f>+'CE Min'!#REF!</f>
        <v>#REF!</v>
      </c>
      <c r="F7" s="300" t="e">
        <f>+'CE Min'!#REF!</f>
        <v>#REF!</v>
      </c>
      <c r="G7" s="300" t="e">
        <f>+'CE Min'!#REF!</f>
        <v>#REF!</v>
      </c>
      <c r="H7" s="300" t="e">
        <f>+'CE Min'!#REF!</f>
        <v>#REF!</v>
      </c>
      <c r="I7" s="300" t="e">
        <f>+'CE Min'!#REF!</f>
        <v>#REF!</v>
      </c>
      <c r="J7" s="300" t="e">
        <f>+'CE Min'!#REF!</f>
        <v>#REF!</v>
      </c>
      <c r="K7" s="300" t="e">
        <f>+'CE Min'!#REF!</f>
        <v>#REF!</v>
      </c>
      <c r="L7" s="300" t="e">
        <f>+'CE Min'!#REF!</f>
        <v>#REF!</v>
      </c>
    </row>
    <row r="8" spans="1:12">
      <c r="A8" s="267" t="s">
        <v>1845</v>
      </c>
      <c r="B8" s="316">
        <f t="shared" ref="B8:B18" si="0">+B7+1</f>
        <v>3</v>
      </c>
      <c r="C8" s="295" t="s">
        <v>144</v>
      </c>
      <c r="D8" s="300" t="e">
        <f>+'CE Min'!#REF!</f>
        <v>#REF!</v>
      </c>
      <c r="E8" s="300" t="e">
        <f>+'CE Min'!#REF!</f>
        <v>#REF!</v>
      </c>
      <c r="F8" s="300" t="e">
        <f>+'CE Min'!#REF!</f>
        <v>#REF!</v>
      </c>
      <c r="G8" s="300" t="e">
        <f>+'CE Min'!#REF!</f>
        <v>#REF!</v>
      </c>
      <c r="H8" s="300" t="e">
        <f>+'CE Min'!#REF!</f>
        <v>#REF!</v>
      </c>
      <c r="I8" s="300" t="e">
        <f>+'CE Min'!#REF!</f>
        <v>#REF!</v>
      </c>
      <c r="J8" s="300" t="e">
        <f>+'CE Min'!#REF!</f>
        <v>#REF!</v>
      </c>
      <c r="K8" s="300" t="e">
        <f>+'CE Min'!#REF!</f>
        <v>#REF!</v>
      </c>
      <c r="L8" s="300" t="e">
        <f>+'CE Min'!#REF!</f>
        <v>#REF!</v>
      </c>
    </row>
    <row r="9" spans="1:12">
      <c r="A9" s="267" t="s">
        <v>1846</v>
      </c>
      <c r="B9" s="316">
        <f t="shared" si="0"/>
        <v>4</v>
      </c>
      <c r="C9" s="295" t="s">
        <v>145</v>
      </c>
      <c r="D9" s="300" t="e">
        <f>+'CE Min'!#REF!</f>
        <v>#REF!</v>
      </c>
      <c r="E9" s="300" t="e">
        <f>+'CE Min'!#REF!</f>
        <v>#REF!</v>
      </c>
      <c r="F9" s="300" t="e">
        <f>+'CE Min'!#REF!</f>
        <v>#REF!</v>
      </c>
      <c r="G9" s="300" t="e">
        <f>+'CE Min'!#REF!</f>
        <v>#REF!</v>
      </c>
      <c r="H9" s="300" t="e">
        <f>+'CE Min'!#REF!</f>
        <v>#REF!</v>
      </c>
      <c r="I9" s="300" t="e">
        <f>+'CE Min'!#REF!</f>
        <v>#REF!</v>
      </c>
      <c r="J9" s="300" t="e">
        <f>+'CE Min'!#REF!</f>
        <v>#REF!</v>
      </c>
      <c r="K9" s="300" t="e">
        <f>+'CE Min'!#REF!</f>
        <v>#REF!</v>
      </c>
      <c r="L9" s="300" t="e">
        <f>+'CE Min'!#REF!</f>
        <v>#REF!</v>
      </c>
    </row>
    <row r="10" spans="1:12" ht="25.5">
      <c r="A10" s="268" t="s">
        <v>1847</v>
      </c>
      <c r="B10" s="316">
        <f t="shared" si="0"/>
        <v>5</v>
      </c>
      <c r="C10" s="295" t="s">
        <v>186</v>
      </c>
      <c r="D10" s="300" t="e">
        <f>+'CE Min'!#REF!</f>
        <v>#REF!</v>
      </c>
      <c r="E10" s="300" t="e">
        <f>+'CE Min'!#REF!</f>
        <v>#REF!</v>
      </c>
      <c r="F10" s="300" t="e">
        <f>+'CE Min'!#REF!</f>
        <v>#REF!</v>
      </c>
      <c r="G10" s="300" t="e">
        <f>+'CE Min'!#REF!</f>
        <v>#REF!</v>
      </c>
      <c r="H10" s="300" t="e">
        <f>+'CE Min'!#REF!</f>
        <v>#REF!</v>
      </c>
      <c r="I10" s="300" t="e">
        <f>+'CE Min'!#REF!</f>
        <v>#REF!</v>
      </c>
      <c r="J10" s="300" t="e">
        <f>+'CE Min'!#REF!</f>
        <v>#REF!</v>
      </c>
      <c r="K10" s="300" t="e">
        <f>+'CE Min'!#REF!</f>
        <v>#REF!</v>
      </c>
      <c r="L10" s="300" t="e">
        <f>+'CE Min'!#REF!</f>
        <v>#REF!</v>
      </c>
    </row>
    <row r="11" spans="1:12" ht="25.5">
      <c r="A11" s="268" t="s">
        <v>1848</v>
      </c>
      <c r="B11" s="316">
        <f t="shared" si="0"/>
        <v>6</v>
      </c>
      <c r="C11" s="295" t="s">
        <v>1849</v>
      </c>
      <c r="D11" s="300" t="e">
        <f>+'CE Min'!#REF!-'ce art. 44'!D8-'ce art. 44'!D9+'CE Min'!#REF!+'CE Min'!#REF!</f>
        <v>#REF!</v>
      </c>
      <c r="E11" s="300" t="e">
        <f>+'CE Min'!#REF!-'ce art. 44'!E8-'ce art. 44'!E9+'CE Min'!#REF!+'CE Min'!#REF!</f>
        <v>#REF!</v>
      </c>
      <c r="F11" s="300" t="e">
        <f>+'CE Min'!#REF!-'ce art. 44'!F8-'ce art. 44'!F9+'CE Min'!#REF!+'CE Min'!#REF!</f>
        <v>#REF!</v>
      </c>
      <c r="G11" s="300" t="e">
        <f>+'CE Min'!#REF!-'ce art. 44'!G8-'ce art. 44'!G9+'CE Min'!#REF!+'CE Min'!#REF!</f>
        <v>#REF!</v>
      </c>
      <c r="H11" s="300" t="e">
        <f>+'CE Min'!#REF!-'ce art. 44'!H8-'ce art. 44'!H9+'CE Min'!#REF!+'CE Min'!#REF!</f>
        <v>#REF!</v>
      </c>
      <c r="I11" s="300" t="e">
        <f>+'CE Min'!#REF!-'ce art. 44'!I8-'ce art. 44'!I9+'CE Min'!#REF!+'CE Min'!#REF!</f>
        <v>#REF!</v>
      </c>
      <c r="J11" s="300" t="e">
        <f>+'CE Min'!#REF!-'ce art. 44'!J8-'ce art. 44'!J9+'CE Min'!#REF!+'CE Min'!#REF!</f>
        <v>#REF!</v>
      </c>
      <c r="K11" s="300" t="e">
        <f>+'CE Min'!#REF!-'ce art. 44'!K8-'ce art. 44'!K9+'CE Min'!#REF!+'CE Min'!#REF!</f>
        <v>#REF!</v>
      </c>
      <c r="L11" s="300" t="e">
        <f>+'CE Min'!#REF!-'ce art. 44'!L8-'ce art. 44'!L9+'CE Min'!#REF!+'CE Min'!#REF!</f>
        <v>#REF!</v>
      </c>
    </row>
    <row r="12" spans="1:12">
      <c r="A12" s="268" t="s">
        <v>1850</v>
      </c>
      <c r="B12" s="316">
        <f t="shared" si="0"/>
        <v>7</v>
      </c>
      <c r="C12" s="295" t="s">
        <v>364</v>
      </c>
      <c r="D12" s="300" t="e">
        <f>+'CE Min'!#REF!</f>
        <v>#REF!</v>
      </c>
      <c r="E12" s="300" t="e">
        <f>+'CE Min'!#REF!</f>
        <v>#REF!</v>
      </c>
      <c r="F12" s="300" t="e">
        <f>+'CE Min'!#REF!</f>
        <v>#REF!</v>
      </c>
      <c r="G12" s="300" t="e">
        <f>+'CE Min'!#REF!</f>
        <v>#REF!</v>
      </c>
      <c r="H12" s="300" t="e">
        <f>+'CE Min'!#REF!</f>
        <v>#REF!</v>
      </c>
      <c r="I12" s="300" t="e">
        <f>+'CE Min'!#REF!</f>
        <v>#REF!</v>
      </c>
      <c r="J12" s="300" t="e">
        <f>+'CE Min'!#REF!</f>
        <v>#REF!</v>
      </c>
      <c r="K12" s="300" t="e">
        <f>+'CE Min'!#REF!</f>
        <v>#REF!</v>
      </c>
      <c r="L12" s="300" t="e">
        <f>+'CE Min'!#REF!</f>
        <v>#REF!</v>
      </c>
    </row>
    <row r="13" spans="1:12">
      <c r="A13" s="268" t="s">
        <v>1851</v>
      </c>
      <c r="B13" s="316">
        <f t="shared" si="0"/>
        <v>8</v>
      </c>
      <c r="C13" s="296" t="s">
        <v>341</v>
      </c>
      <c r="D13" s="300" t="e">
        <f>+'CE Min'!#REF!</f>
        <v>#REF!</v>
      </c>
      <c r="E13" s="300" t="e">
        <f>+'CE Min'!#REF!</f>
        <v>#REF!</v>
      </c>
      <c r="F13" s="300" t="e">
        <f>+'CE Min'!#REF!</f>
        <v>#REF!</v>
      </c>
      <c r="G13" s="300" t="e">
        <f>+'CE Min'!#REF!</f>
        <v>#REF!</v>
      </c>
      <c r="H13" s="300" t="e">
        <f>+'CE Min'!#REF!</f>
        <v>#REF!</v>
      </c>
      <c r="I13" s="300" t="e">
        <f>+'CE Min'!#REF!</f>
        <v>#REF!</v>
      </c>
      <c r="J13" s="300" t="e">
        <f>+'CE Min'!#REF!</f>
        <v>#REF!</v>
      </c>
      <c r="K13" s="300" t="e">
        <f>+'CE Min'!#REF!</f>
        <v>#REF!</v>
      </c>
      <c r="L13" s="300" t="e">
        <f>+'CE Min'!#REF!</f>
        <v>#REF!</v>
      </c>
    </row>
    <row r="14" spans="1:12" ht="66.599999999999994" customHeight="1">
      <c r="A14" s="268" t="s">
        <v>1852</v>
      </c>
      <c r="B14" s="316">
        <f t="shared" si="0"/>
        <v>9</v>
      </c>
      <c r="C14" s="297" t="s">
        <v>1853</v>
      </c>
      <c r="D14" s="300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E14" s="300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F14" s="300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G14" s="300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H14" s="300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I14" s="300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J14" s="300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K14" s="300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L14" s="300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</row>
    <row r="15" spans="1:12" ht="25.5">
      <c r="A15" s="269" t="s">
        <v>1854</v>
      </c>
      <c r="B15" s="316">
        <f t="shared" si="0"/>
        <v>10</v>
      </c>
      <c r="C15" s="295" t="s">
        <v>185</v>
      </c>
      <c r="D15" s="300" t="e">
        <f>+'CE Min'!#REF!</f>
        <v>#REF!</v>
      </c>
      <c r="E15" s="300" t="e">
        <f>+'CE Min'!#REF!</f>
        <v>#REF!</v>
      </c>
      <c r="F15" s="300" t="e">
        <f>+'CE Min'!#REF!</f>
        <v>#REF!</v>
      </c>
      <c r="G15" s="300" t="e">
        <f>+'CE Min'!#REF!</f>
        <v>#REF!</v>
      </c>
      <c r="H15" s="300" t="e">
        <f>+'CE Min'!#REF!</f>
        <v>#REF!</v>
      </c>
      <c r="I15" s="300" t="e">
        <f>+'CE Min'!#REF!</f>
        <v>#REF!</v>
      </c>
      <c r="J15" s="300" t="e">
        <f>+'CE Min'!#REF!</f>
        <v>#REF!</v>
      </c>
      <c r="K15" s="300" t="e">
        <f>+'CE Min'!#REF!</f>
        <v>#REF!</v>
      </c>
      <c r="L15" s="300" t="e">
        <f>+'CE Min'!#REF!</f>
        <v>#REF!</v>
      </c>
    </row>
    <row r="16" spans="1:12">
      <c r="A16" s="268" t="s">
        <v>1855</v>
      </c>
      <c r="B16" s="316">
        <f t="shared" si="0"/>
        <v>11</v>
      </c>
      <c r="C16" s="295" t="s">
        <v>1856</v>
      </c>
      <c r="D16" s="300" t="e">
        <f>+'CE Min'!#REF!+'CE Min'!#REF!</f>
        <v>#REF!</v>
      </c>
      <c r="E16" s="300" t="e">
        <f>+'CE Min'!#REF!+'CE Min'!#REF!</f>
        <v>#REF!</v>
      </c>
      <c r="F16" s="300" t="e">
        <f>+'CE Min'!#REF!+'CE Min'!#REF!</f>
        <v>#REF!</v>
      </c>
      <c r="G16" s="300" t="e">
        <f>+'CE Min'!#REF!+'CE Min'!#REF!</f>
        <v>#REF!</v>
      </c>
      <c r="H16" s="300" t="e">
        <f>+'CE Min'!#REF!+'CE Min'!#REF!</f>
        <v>#REF!</v>
      </c>
      <c r="I16" s="300" t="e">
        <f>+'CE Min'!#REF!+'CE Min'!#REF!</f>
        <v>#REF!</v>
      </c>
      <c r="J16" s="300" t="e">
        <f>+'CE Min'!#REF!+'CE Min'!#REF!</f>
        <v>#REF!</v>
      </c>
      <c r="K16" s="300" t="e">
        <f>+'CE Min'!#REF!+'CE Min'!#REF!</f>
        <v>#REF!</v>
      </c>
      <c r="L16" s="300" t="e">
        <f>+'CE Min'!#REF!+'CE Min'!#REF!</f>
        <v>#REF!</v>
      </c>
    </row>
    <row r="17" spans="1:12">
      <c r="A17" s="270" t="s">
        <v>1857</v>
      </c>
      <c r="B17" s="316">
        <f>+B16+1</f>
        <v>12</v>
      </c>
      <c r="C17" s="297" t="s">
        <v>198</v>
      </c>
      <c r="D17" s="300" t="e">
        <f>+'CE Min'!#REF!</f>
        <v>#REF!</v>
      </c>
      <c r="E17" s="300" t="e">
        <f>+'CE Min'!#REF!</f>
        <v>#REF!</v>
      </c>
      <c r="F17" s="300" t="e">
        <f>+'CE Min'!#REF!</f>
        <v>#REF!</v>
      </c>
      <c r="G17" s="300" t="e">
        <f>+'CE Min'!#REF!</f>
        <v>#REF!</v>
      </c>
      <c r="H17" s="300" t="e">
        <f>+'CE Min'!#REF!</f>
        <v>#REF!</v>
      </c>
      <c r="I17" s="300" t="e">
        <f>+'CE Min'!#REF!</f>
        <v>#REF!</v>
      </c>
      <c r="J17" s="300" t="e">
        <f>+'CE Min'!#REF!</f>
        <v>#REF!</v>
      </c>
      <c r="K17" s="300" t="e">
        <f>+'CE Min'!#REF!</f>
        <v>#REF!</v>
      </c>
      <c r="L17" s="300" t="e">
        <f>+'CE Min'!#REF!</f>
        <v>#REF!</v>
      </c>
    </row>
    <row r="18" spans="1:12" ht="65.650000000000006" customHeight="1">
      <c r="A18" s="271" t="s">
        <v>1858</v>
      </c>
      <c r="B18" s="317">
        <f t="shared" si="0"/>
        <v>13</v>
      </c>
      <c r="C18" s="298" t="s">
        <v>1859</v>
      </c>
      <c r="D18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18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18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18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18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18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18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18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18" s="300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19" spans="1:12" ht="34.5" thickBot="1">
      <c r="A19" s="272" t="s">
        <v>1860</v>
      </c>
      <c r="B19" s="318" t="s">
        <v>1861</v>
      </c>
      <c r="C19" s="299"/>
      <c r="D19" s="300" t="e">
        <f>D6+D7+D8+D9+D10+D11+D12+D13+D14+D15+D16+D17+D18</f>
        <v>#REF!</v>
      </c>
      <c r="E19" s="300" t="e">
        <f t="shared" ref="E19:L19" si="1">E6+E7+E8+E9+E10+E11+E12+E13+E14+E15+E16+E17+E18</f>
        <v>#REF!</v>
      </c>
      <c r="F19" s="300" t="e">
        <f t="shared" si="1"/>
        <v>#REF!</v>
      </c>
      <c r="G19" s="300" t="e">
        <f t="shared" si="1"/>
        <v>#REF!</v>
      </c>
      <c r="H19" s="300" t="e">
        <f t="shared" si="1"/>
        <v>#REF!</v>
      </c>
      <c r="I19" s="300" t="e">
        <f t="shared" si="1"/>
        <v>#REF!</v>
      </c>
      <c r="J19" s="300" t="e">
        <f t="shared" si="1"/>
        <v>#REF!</v>
      </c>
      <c r="K19" s="300" t="e">
        <f t="shared" si="1"/>
        <v>#REF!</v>
      </c>
      <c r="L19" s="300" t="e">
        <f t="shared" si="1"/>
        <v>#REF!</v>
      </c>
    </row>
    <row r="20" spans="1:12" ht="13.5" thickTop="1">
      <c r="A20" s="273"/>
      <c r="B20" s="319"/>
      <c r="C20" s="274"/>
    </row>
    <row r="21" spans="1:12" ht="13.5" thickBot="1">
      <c r="A21" s="275"/>
      <c r="B21" s="320"/>
      <c r="C21" s="276"/>
    </row>
    <row r="22" spans="1:12" ht="23.65" customHeight="1" thickTop="1">
      <c r="A22" s="433" t="s">
        <v>1862</v>
      </c>
      <c r="B22" s="312"/>
      <c r="C22" s="438" t="s">
        <v>1839</v>
      </c>
      <c r="D22" s="430" t="s">
        <v>1830</v>
      </c>
      <c r="E22" s="430" t="s">
        <v>1831</v>
      </c>
      <c r="F22" s="431" t="s">
        <v>1832</v>
      </c>
      <c r="G22" s="431"/>
      <c r="H22" s="432" t="s">
        <v>1826</v>
      </c>
      <c r="I22" s="430" t="s">
        <v>1827</v>
      </c>
      <c r="J22" s="430" t="s">
        <v>1828</v>
      </c>
      <c r="K22" s="430" t="s">
        <v>1824</v>
      </c>
      <c r="L22" s="430" t="s">
        <v>1825</v>
      </c>
    </row>
    <row r="23" spans="1:12" ht="28.9" customHeight="1">
      <c r="A23" s="434"/>
      <c r="B23" s="313"/>
      <c r="C23" s="439"/>
      <c r="D23" s="430"/>
      <c r="E23" s="430"/>
      <c r="F23" s="430" t="s">
        <v>1833</v>
      </c>
      <c r="G23" s="430" t="s">
        <v>1834</v>
      </c>
      <c r="H23" s="432"/>
      <c r="I23" s="430"/>
      <c r="J23" s="430"/>
      <c r="K23" s="430"/>
      <c r="L23" s="430"/>
    </row>
    <row r="24" spans="1:12" ht="28.15" customHeight="1">
      <c r="A24" s="265" t="s">
        <v>1840</v>
      </c>
      <c r="B24" s="321"/>
      <c r="C24" s="440"/>
      <c r="D24" s="430"/>
      <c r="E24" s="430"/>
      <c r="F24" s="430"/>
      <c r="G24" s="430"/>
      <c r="H24" s="432"/>
      <c r="I24" s="430"/>
      <c r="J24" s="430"/>
      <c r="K24" s="430"/>
      <c r="L24" s="430"/>
    </row>
    <row r="25" spans="1:12" ht="22.5">
      <c r="A25" s="277" t="s">
        <v>1863</v>
      </c>
      <c r="B25" s="322" t="s">
        <v>1864</v>
      </c>
      <c r="C25" s="301"/>
      <c r="D25" s="300" t="e">
        <f>+D26+D27+D28+D29+D30</f>
        <v>#REF!</v>
      </c>
      <c r="E25" s="300" t="e">
        <f t="shared" ref="E25:L25" si="2">+E26+E27+E28+E29+E30</f>
        <v>#REF!</v>
      </c>
      <c r="F25" s="300" t="e">
        <f t="shared" si="2"/>
        <v>#REF!</v>
      </c>
      <c r="G25" s="300" t="e">
        <f t="shared" si="2"/>
        <v>#REF!</v>
      </c>
      <c r="H25" s="300" t="e">
        <f t="shared" si="2"/>
        <v>#REF!</v>
      </c>
      <c r="I25" s="300" t="e">
        <f t="shared" si="2"/>
        <v>#REF!</v>
      </c>
      <c r="J25" s="300" t="e">
        <f t="shared" si="2"/>
        <v>#REF!</v>
      </c>
      <c r="K25" s="300" t="e">
        <f t="shared" si="2"/>
        <v>#REF!</v>
      </c>
      <c r="L25" s="300" t="e">
        <f t="shared" si="2"/>
        <v>#REF!</v>
      </c>
    </row>
    <row r="26" spans="1:12">
      <c r="A26" s="278" t="s">
        <v>1865</v>
      </c>
      <c r="B26" s="279" t="s">
        <v>1866</v>
      </c>
      <c r="C26" s="302" t="s">
        <v>905</v>
      </c>
      <c r="D26" s="300" t="e">
        <f>+'CE Min'!#REF!</f>
        <v>#REF!</v>
      </c>
      <c r="E26" s="300" t="e">
        <f>+'CE Min'!#REF!</f>
        <v>#REF!</v>
      </c>
      <c r="F26" s="300" t="e">
        <f>+'CE Min'!#REF!</f>
        <v>#REF!</v>
      </c>
      <c r="G26" s="300" t="e">
        <f>+'CE Min'!#REF!</f>
        <v>#REF!</v>
      </c>
      <c r="H26" s="300" t="e">
        <f>+'CE Min'!#REF!</f>
        <v>#REF!</v>
      </c>
      <c r="I26" s="300" t="e">
        <f>+'CE Min'!#REF!</f>
        <v>#REF!</v>
      </c>
      <c r="J26" s="300" t="e">
        <f>+'CE Min'!#REF!</f>
        <v>#REF!</v>
      </c>
      <c r="K26" s="300" t="e">
        <f>+'CE Min'!#REF!</f>
        <v>#REF!</v>
      </c>
      <c r="L26" s="300" t="e">
        <f>+'CE Min'!#REF!</f>
        <v>#REF!</v>
      </c>
    </row>
    <row r="27" spans="1:12">
      <c r="A27" s="278" t="s">
        <v>1867</v>
      </c>
      <c r="B27" s="279" t="s">
        <v>1868</v>
      </c>
      <c r="C27" s="302" t="s">
        <v>921</v>
      </c>
      <c r="D27" s="300" t="e">
        <f>+'CE Min'!#REF!</f>
        <v>#REF!</v>
      </c>
      <c r="E27" s="300" t="e">
        <f>+'CE Min'!#REF!</f>
        <v>#REF!</v>
      </c>
      <c r="F27" s="300" t="e">
        <f>+'CE Min'!#REF!</f>
        <v>#REF!</v>
      </c>
      <c r="G27" s="300" t="e">
        <f>+'CE Min'!#REF!</f>
        <v>#REF!</v>
      </c>
      <c r="H27" s="300" t="e">
        <f>+'CE Min'!#REF!</f>
        <v>#REF!</v>
      </c>
      <c r="I27" s="300" t="e">
        <f>+'CE Min'!#REF!</f>
        <v>#REF!</v>
      </c>
      <c r="J27" s="300" t="e">
        <f>+'CE Min'!#REF!</f>
        <v>#REF!</v>
      </c>
      <c r="K27" s="300" t="e">
        <f>+'CE Min'!#REF!</f>
        <v>#REF!</v>
      </c>
      <c r="L27" s="300" t="e">
        <f>+'CE Min'!#REF!</f>
        <v>#REF!</v>
      </c>
    </row>
    <row r="28" spans="1:12">
      <c r="A28" s="278" t="s">
        <v>1869</v>
      </c>
      <c r="B28" s="279" t="s">
        <v>1870</v>
      </c>
      <c r="C28" s="302" t="s">
        <v>932</v>
      </c>
      <c r="D28" s="300" t="e">
        <f>+'CE Min'!#REF!</f>
        <v>#REF!</v>
      </c>
      <c r="E28" s="300" t="e">
        <f>+'CE Min'!#REF!</f>
        <v>#REF!</v>
      </c>
      <c r="F28" s="300" t="e">
        <f>+'CE Min'!#REF!</f>
        <v>#REF!</v>
      </c>
      <c r="G28" s="300" t="e">
        <f>+'CE Min'!#REF!</f>
        <v>#REF!</v>
      </c>
      <c r="H28" s="300" t="e">
        <f>+'CE Min'!#REF!</f>
        <v>#REF!</v>
      </c>
      <c r="I28" s="300" t="e">
        <f>+'CE Min'!#REF!</f>
        <v>#REF!</v>
      </c>
      <c r="J28" s="300" t="e">
        <f>+'CE Min'!#REF!</f>
        <v>#REF!</v>
      </c>
      <c r="K28" s="300" t="e">
        <f>+'CE Min'!#REF!</f>
        <v>#REF!</v>
      </c>
      <c r="L28" s="300" t="e">
        <f>+'CE Min'!#REF!</f>
        <v>#REF!</v>
      </c>
    </row>
    <row r="29" spans="1:12">
      <c r="A29" s="278" t="s">
        <v>1871</v>
      </c>
      <c r="B29" s="279" t="s">
        <v>1872</v>
      </c>
      <c r="C29" s="302" t="s">
        <v>943</v>
      </c>
      <c r="D29" s="300" t="e">
        <f>+'CE Min'!#REF!</f>
        <v>#REF!</v>
      </c>
      <c r="E29" s="300" t="e">
        <f>+'CE Min'!#REF!</f>
        <v>#REF!</v>
      </c>
      <c r="F29" s="300" t="e">
        <f>+'CE Min'!#REF!</f>
        <v>#REF!</v>
      </c>
      <c r="G29" s="300" t="e">
        <f>+'CE Min'!#REF!</f>
        <v>#REF!</v>
      </c>
      <c r="H29" s="300" t="e">
        <f>+'CE Min'!#REF!</f>
        <v>#REF!</v>
      </c>
      <c r="I29" s="300" t="e">
        <f>+'CE Min'!#REF!</f>
        <v>#REF!</v>
      </c>
      <c r="J29" s="300" t="e">
        <f>+'CE Min'!#REF!</f>
        <v>#REF!</v>
      </c>
      <c r="K29" s="300" t="e">
        <f>+'CE Min'!#REF!</f>
        <v>#REF!</v>
      </c>
      <c r="L29" s="300" t="e">
        <f>+'CE Min'!#REF!</f>
        <v>#REF!</v>
      </c>
    </row>
    <row r="30" spans="1:12">
      <c r="A30" s="280" t="s">
        <v>1873</v>
      </c>
      <c r="B30" s="279" t="s">
        <v>1874</v>
      </c>
      <c r="C30" s="302" t="s">
        <v>1875</v>
      </c>
      <c r="D30" s="300" t="e">
        <f>+'CE Min'!#REF!+'CE Min'!#REF!</f>
        <v>#REF!</v>
      </c>
      <c r="E30" s="300" t="e">
        <f>+'CE Min'!#REF!+'CE Min'!#REF!</f>
        <v>#REF!</v>
      </c>
      <c r="F30" s="300" t="e">
        <f>+'CE Min'!#REF!+'CE Min'!#REF!</f>
        <v>#REF!</v>
      </c>
      <c r="G30" s="300" t="e">
        <f>+'CE Min'!#REF!+'CE Min'!#REF!</f>
        <v>#REF!</v>
      </c>
      <c r="H30" s="300" t="e">
        <f>+'CE Min'!#REF!+'CE Min'!#REF!</f>
        <v>#REF!</v>
      </c>
      <c r="I30" s="300" t="e">
        <f>+'CE Min'!#REF!+'CE Min'!#REF!</f>
        <v>#REF!</v>
      </c>
      <c r="J30" s="300" t="e">
        <f>+'CE Min'!#REF!+'CE Min'!#REF!</f>
        <v>#REF!</v>
      </c>
      <c r="K30" s="300" t="e">
        <f>+'CE Min'!#REF!+'CE Min'!#REF!</f>
        <v>#REF!</v>
      </c>
      <c r="L30" s="300" t="e">
        <f>+'CE Min'!#REF!+'CE Min'!#REF!</f>
        <v>#REF!</v>
      </c>
    </row>
    <row r="31" spans="1:12">
      <c r="A31" s="281" t="s">
        <v>1876</v>
      </c>
      <c r="B31" s="323">
        <v>16</v>
      </c>
      <c r="C31" s="303" t="s">
        <v>1202</v>
      </c>
      <c r="D31" s="300" t="e">
        <f>+'CE Min'!#REF!</f>
        <v>#REF!</v>
      </c>
      <c r="E31" s="300" t="e">
        <f>+'CE Min'!#REF!</f>
        <v>#REF!</v>
      </c>
      <c r="F31" s="300" t="e">
        <f>+'CE Min'!#REF!</f>
        <v>#REF!</v>
      </c>
      <c r="G31" s="300" t="e">
        <f>+'CE Min'!#REF!</f>
        <v>#REF!</v>
      </c>
      <c r="H31" s="300" t="e">
        <f>+'CE Min'!#REF!</f>
        <v>#REF!</v>
      </c>
      <c r="I31" s="300" t="e">
        <f>+'CE Min'!#REF!</f>
        <v>#REF!</v>
      </c>
      <c r="J31" s="300" t="e">
        <f>+'CE Min'!#REF!</f>
        <v>#REF!</v>
      </c>
      <c r="K31" s="300" t="e">
        <f>+'CE Min'!#REF!</f>
        <v>#REF!</v>
      </c>
      <c r="L31" s="300" t="e">
        <f>+'CE Min'!#REF!</f>
        <v>#REF!</v>
      </c>
    </row>
    <row r="32" spans="1:12">
      <c r="A32" s="281" t="s">
        <v>1877</v>
      </c>
      <c r="B32" s="323" t="s">
        <v>1878</v>
      </c>
      <c r="C32" s="304"/>
      <c r="D32" s="300" t="e">
        <f>+D33+D34</f>
        <v>#REF!</v>
      </c>
      <c r="E32" s="300" t="e">
        <f t="shared" ref="E32:L32" si="3">+E33+E34</f>
        <v>#REF!</v>
      </c>
      <c r="F32" s="300" t="e">
        <f t="shared" si="3"/>
        <v>#REF!</v>
      </c>
      <c r="G32" s="300" t="e">
        <f t="shared" si="3"/>
        <v>#REF!</v>
      </c>
      <c r="H32" s="300" t="e">
        <f t="shared" si="3"/>
        <v>#REF!</v>
      </c>
      <c r="I32" s="300" t="e">
        <f t="shared" si="3"/>
        <v>#REF!</v>
      </c>
      <c r="J32" s="300" t="e">
        <f t="shared" si="3"/>
        <v>#REF!</v>
      </c>
      <c r="K32" s="300" t="e">
        <f t="shared" si="3"/>
        <v>#REF!</v>
      </c>
      <c r="L32" s="300" t="e">
        <f t="shared" si="3"/>
        <v>#REF!</v>
      </c>
    </row>
    <row r="33" spans="1:12" ht="30" customHeight="1">
      <c r="A33" s="282" t="s">
        <v>1879</v>
      </c>
      <c r="B33" s="283" t="s">
        <v>1880</v>
      </c>
      <c r="C33" s="302" t="s">
        <v>1881</v>
      </c>
      <c r="D33" s="300" t="e">
        <f>+'CE Min'!#REF!-'CE Min'!#REF!-'CE Min'!#REF!-'CE Min'!#REF!-'CE Min'!#REF!</f>
        <v>#REF!</v>
      </c>
      <c r="E33" s="300" t="e">
        <f>+'CE Min'!#REF!-'CE Min'!#REF!-'CE Min'!#REF!-'CE Min'!#REF!-'CE Min'!#REF!</f>
        <v>#REF!</v>
      </c>
      <c r="F33" s="300" t="e">
        <f>+'CE Min'!#REF!-'CE Min'!#REF!-'CE Min'!#REF!-'CE Min'!#REF!-'CE Min'!#REF!</f>
        <v>#REF!</v>
      </c>
      <c r="G33" s="300" t="e">
        <f>+'CE Min'!#REF!-'CE Min'!#REF!-'CE Min'!#REF!-'CE Min'!#REF!-'CE Min'!#REF!</f>
        <v>#REF!</v>
      </c>
      <c r="H33" s="300" t="e">
        <f>+'CE Min'!#REF!-'CE Min'!#REF!-'CE Min'!#REF!-'CE Min'!#REF!-'CE Min'!#REF!</f>
        <v>#REF!</v>
      </c>
      <c r="I33" s="300" t="e">
        <f>+'CE Min'!#REF!-'CE Min'!#REF!-'CE Min'!#REF!-'CE Min'!#REF!-'CE Min'!#REF!</f>
        <v>#REF!</v>
      </c>
      <c r="J33" s="300" t="e">
        <f>+'CE Min'!#REF!-'CE Min'!#REF!-'CE Min'!#REF!-'CE Min'!#REF!-'CE Min'!#REF!</f>
        <v>#REF!</v>
      </c>
      <c r="K33" s="300" t="e">
        <f>+'CE Min'!#REF!-'CE Min'!#REF!-'CE Min'!#REF!-'CE Min'!#REF!-'CE Min'!#REF!</f>
        <v>#REF!</v>
      </c>
      <c r="L33" s="300" t="e">
        <f>+'CE Min'!#REF!-'CE Min'!#REF!-'CE Min'!#REF!-'CE Min'!#REF!-'CE Min'!#REF!</f>
        <v>#REF!</v>
      </c>
    </row>
    <row r="34" spans="1:12">
      <c r="A34" s="282" t="s">
        <v>1882</v>
      </c>
      <c r="B34" s="283" t="s">
        <v>1883</v>
      </c>
      <c r="C34" s="303" t="s">
        <v>509</v>
      </c>
      <c r="D34" s="300" t="e">
        <f>+'CE Min'!#REF!</f>
        <v>#REF!</v>
      </c>
      <c r="E34" s="300" t="e">
        <f>+'CE Min'!#REF!</f>
        <v>#REF!</v>
      </c>
      <c r="F34" s="300" t="e">
        <f>+'CE Min'!#REF!</f>
        <v>#REF!</v>
      </c>
      <c r="G34" s="300" t="e">
        <f>+'CE Min'!#REF!</f>
        <v>#REF!</v>
      </c>
      <c r="H34" s="300" t="e">
        <f>+'CE Min'!#REF!</f>
        <v>#REF!</v>
      </c>
      <c r="I34" s="300" t="e">
        <f>+'CE Min'!#REF!</f>
        <v>#REF!</v>
      </c>
      <c r="J34" s="300" t="e">
        <f>+'CE Min'!#REF!</f>
        <v>#REF!</v>
      </c>
      <c r="K34" s="300" t="e">
        <f>+'CE Min'!#REF!</f>
        <v>#REF!</v>
      </c>
      <c r="L34" s="300" t="e">
        <f>+'CE Min'!#REF!</f>
        <v>#REF!</v>
      </c>
    </row>
    <row r="35" spans="1:12">
      <c r="A35" s="281" t="s">
        <v>1884</v>
      </c>
      <c r="B35" s="323" t="s">
        <v>1885</v>
      </c>
      <c r="C35" s="304"/>
      <c r="D35" s="300" t="e">
        <f>+D36+D37</f>
        <v>#REF!</v>
      </c>
      <c r="E35" s="300" t="e">
        <f t="shared" ref="E35:L35" si="4">+E36+E37</f>
        <v>#REF!</v>
      </c>
      <c r="F35" s="300" t="e">
        <f t="shared" si="4"/>
        <v>#REF!</v>
      </c>
      <c r="G35" s="300" t="e">
        <f t="shared" si="4"/>
        <v>#REF!</v>
      </c>
      <c r="H35" s="300" t="e">
        <f t="shared" si="4"/>
        <v>#REF!</v>
      </c>
      <c r="I35" s="300" t="e">
        <f t="shared" si="4"/>
        <v>#REF!</v>
      </c>
      <c r="J35" s="300" t="e">
        <f t="shared" si="4"/>
        <v>#REF!</v>
      </c>
      <c r="K35" s="300" t="e">
        <f t="shared" si="4"/>
        <v>#REF!</v>
      </c>
      <c r="L35" s="300" t="e">
        <f t="shared" si="4"/>
        <v>#REF!</v>
      </c>
    </row>
    <row r="36" spans="1:12">
      <c r="A36" s="282" t="s">
        <v>1886</v>
      </c>
      <c r="B36" s="283" t="s">
        <v>1887</v>
      </c>
      <c r="C36" s="303" t="s">
        <v>1888</v>
      </c>
      <c r="D36" s="300" t="e">
        <f>+'CE Min'!#REF!+'CE Min'!#REF!-'CE Min'!#REF!+'CE Min'!#REF!</f>
        <v>#REF!</v>
      </c>
      <c r="E36" s="300" t="e">
        <f>+'CE Min'!#REF!+'CE Min'!#REF!-'CE Min'!#REF!+'CE Min'!#REF!</f>
        <v>#REF!</v>
      </c>
      <c r="F36" s="300" t="e">
        <f>+'CE Min'!#REF!+'CE Min'!#REF!-'CE Min'!#REF!+'CE Min'!#REF!</f>
        <v>#REF!</v>
      </c>
      <c r="G36" s="300" t="e">
        <f>+'CE Min'!#REF!+'CE Min'!#REF!-'CE Min'!#REF!+'CE Min'!#REF!</f>
        <v>#REF!</v>
      </c>
      <c r="H36" s="300" t="e">
        <f>+'CE Min'!#REF!+'CE Min'!#REF!-'CE Min'!#REF!+'CE Min'!#REF!</f>
        <v>#REF!</v>
      </c>
      <c r="I36" s="300" t="e">
        <f>+'CE Min'!#REF!+'CE Min'!#REF!-'CE Min'!#REF!+'CE Min'!#REF!</f>
        <v>#REF!</v>
      </c>
      <c r="J36" s="300" t="e">
        <f>+'CE Min'!#REF!+'CE Min'!#REF!-'CE Min'!#REF!+'CE Min'!#REF!</f>
        <v>#REF!</v>
      </c>
      <c r="K36" s="300" t="e">
        <f>+'CE Min'!#REF!+'CE Min'!#REF!-'CE Min'!#REF!+'CE Min'!#REF!</f>
        <v>#REF!</v>
      </c>
      <c r="L36" s="300" t="e">
        <f>+'CE Min'!#REF!+'CE Min'!#REF!-'CE Min'!#REF!+'CE Min'!#REF!</f>
        <v>#REF!</v>
      </c>
    </row>
    <row r="37" spans="1:12" ht="33.6" customHeight="1">
      <c r="A37" s="282" t="s">
        <v>1889</v>
      </c>
      <c r="B37" s="283" t="s">
        <v>1890</v>
      </c>
      <c r="C37" s="302" t="s">
        <v>1891</v>
      </c>
      <c r="D37" s="300" t="e">
        <f>+'CE Min'!#REF!+'CE Min'!#REF!+'CE Min'!#REF!+'CE Min'!#REF!+'CE Min'!#REF!-'CE Min'!#REF!+'CE Min'!#REF!</f>
        <v>#REF!</v>
      </c>
      <c r="E37" s="300" t="e">
        <f>+'CE Min'!#REF!+'CE Min'!#REF!+'CE Min'!#REF!+'CE Min'!#REF!+'CE Min'!#REF!-'CE Min'!#REF!+'CE Min'!#REF!</f>
        <v>#REF!</v>
      </c>
      <c r="F37" s="300" t="e">
        <f>+'CE Min'!#REF!+'CE Min'!#REF!+'CE Min'!#REF!+'CE Min'!#REF!+'CE Min'!#REF!-'CE Min'!#REF!+'CE Min'!#REF!</f>
        <v>#REF!</v>
      </c>
      <c r="G37" s="300" t="e">
        <f>+'CE Min'!#REF!+'CE Min'!#REF!+'CE Min'!#REF!+'CE Min'!#REF!+'CE Min'!#REF!-'CE Min'!#REF!+'CE Min'!#REF!</f>
        <v>#REF!</v>
      </c>
      <c r="H37" s="300" t="e">
        <f>+'CE Min'!#REF!+'CE Min'!#REF!+'CE Min'!#REF!+'CE Min'!#REF!+'CE Min'!#REF!-'CE Min'!#REF!+'CE Min'!#REF!</f>
        <v>#REF!</v>
      </c>
      <c r="I37" s="300" t="e">
        <f>+'CE Min'!#REF!+'CE Min'!#REF!+'CE Min'!#REF!+'CE Min'!#REF!+'CE Min'!#REF!-'CE Min'!#REF!+'CE Min'!#REF!</f>
        <v>#REF!</v>
      </c>
      <c r="J37" s="300" t="e">
        <f>+'CE Min'!#REF!+'CE Min'!#REF!+'CE Min'!#REF!+'CE Min'!#REF!+'CE Min'!#REF!-'CE Min'!#REF!+'CE Min'!#REF!</f>
        <v>#REF!</v>
      </c>
      <c r="K37" s="300" t="e">
        <f>+'CE Min'!#REF!+'CE Min'!#REF!+'CE Min'!#REF!+'CE Min'!#REF!+'CE Min'!#REF!-'CE Min'!#REF!+'CE Min'!#REF!</f>
        <v>#REF!</v>
      </c>
      <c r="L37" s="300" t="e">
        <f>+'CE Min'!#REF!+'CE Min'!#REF!+'CE Min'!#REF!+'CE Min'!#REF!+'CE Min'!#REF!-'CE Min'!#REF!+'CE Min'!#REF!</f>
        <v>#REF!</v>
      </c>
    </row>
    <row r="38" spans="1:12" ht="22.5">
      <c r="A38" s="284" t="s">
        <v>1892</v>
      </c>
      <c r="B38" s="324" t="s">
        <v>1893</v>
      </c>
      <c r="C38" s="304"/>
      <c r="D38" s="300" t="e">
        <f>+D39+D40+D41+D42+D43+D44+D45</f>
        <v>#REF!</v>
      </c>
      <c r="E38" s="300" t="e">
        <f t="shared" ref="E38:L38" si="5">+E39+E40+E41+E42+E43+E44+E45</f>
        <v>#REF!</v>
      </c>
      <c r="F38" s="300" t="e">
        <f t="shared" si="5"/>
        <v>#REF!</v>
      </c>
      <c r="G38" s="300" t="e">
        <f t="shared" si="5"/>
        <v>#REF!</v>
      </c>
      <c r="H38" s="300" t="e">
        <f t="shared" si="5"/>
        <v>#REF!</v>
      </c>
      <c r="I38" s="300" t="e">
        <f t="shared" si="5"/>
        <v>#REF!</v>
      </c>
      <c r="J38" s="300" t="e">
        <f t="shared" si="5"/>
        <v>#REF!</v>
      </c>
      <c r="K38" s="300" t="e">
        <f t="shared" si="5"/>
        <v>#REF!</v>
      </c>
      <c r="L38" s="300" t="e">
        <f t="shared" si="5"/>
        <v>#REF!</v>
      </c>
    </row>
    <row r="39" spans="1:12">
      <c r="A39" s="285" t="s">
        <v>1894</v>
      </c>
      <c r="B39" s="283" t="s">
        <v>1895</v>
      </c>
      <c r="C39" s="303" t="s">
        <v>529</v>
      </c>
      <c r="D39" s="300" t="e">
        <f>+'CE Min'!#REF!</f>
        <v>#REF!</v>
      </c>
      <c r="E39" s="300" t="e">
        <f>+'CE Min'!#REF!</f>
        <v>#REF!</v>
      </c>
      <c r="F39" s="300" t="e">
        <f>+'CE Min'!#REF!</f>
        <v>#REF!</v>
      </c>
      <c r="G39" s="300" t="e">
        <f>+'CE Min'!#REF!</f>
        <v>#REF!</v>
      </c>
      <c r="H39" s="300" t="e">
        <f>+'CE Min'!#REF!</f>
        <v>#REF!</v>
      </c>
      <c r="I39" s="300" t="e">
        <f>+'CE Min'!#REF!</f>
        <v>#REF!</v>
      </c>
      <c r="J39" s="300" t="e">
        <f>+'CE Min'!#REF!</f>
        <v>#REF!</v>
      </c>
      <c r="K39" s="300" t="e">
        <f>+'CE Min'!#REF!</f>
        <v>#REF!</v>
      </c>
      <c r="L39" s="300" t="e">
        <f>+'CE Min'!#REF!</f>
        <v>#REF!</v>
      </c>
    </row>
    <row r="40" spans="1:12">
      <c r="A40" s="285" t="s">
        <v>1896</v>
      </c>
      <c r="B40" s="283" t="s">
        <v>1897</v>
      </c>
      <c r="C40" s="303" t="s">
        <v>1898</v>
      </c>
      <c r="D40" s="300" t="e">
        <f>+'CE Min'!#REF!</f>
        <v>#REF!</v>
      </c>
      <c r="E40" s="300" t="e">
        <f>+'CE Min'!#REF!</f>
        <v>#REF!</v>
      </c>
      <c r="F40" s="300" t="e">
        <f>+'CE Min'!#REF!</f>
        <v>#REF!</v>
      </c>
      <c r="G40" s="300" t="e">
        <f>+'CE Min'!#REF!</f>
        <v>#REF!</v>
      </c>
      <c r="H40" s="300" t="e">
        <f>+'CE Min'!#REF!</f>
        <v>#REF!</v>
      </c>
      <c r="I40" s="300" t="e">
        <f>+'CE Min'!#REF!</f>
        <v>#REF!</v>
      </c>
      <c r="J40" s="300" t="e">
        <f>+'CE Min'!#REF!</f>
        <v>#REF!</v>
      </c>
      <c r="K40" s="300" t="e">
        <f>+'CE Min'!#REF!</f>
        <v>#REF!</v>
      </c>
      <c r="L40" s="300" t="e">
        <f>+'CE Min'!#REF!</f>
        <v>#REF!</v>
      </c>
    </row>
    <row r="41" spans="1:12">
      <c r="A41" s="286" t="s">
        <v>1899</v>
      </c>
      <c r="B41" s="283" t="s">
        <v>1900</v>
      </c>
      <c r="C41" s="303" t="s">
        <v>1901</v>
      </c>
      <c r="D41" s="300" t="e">
        <f>+'CE Min'!#REF!</f>
        <v>#REF!</v>
      </c>
      <c r="E41" s="300" t="e">
        <f>+'CE Min'!#REF!</f>
        <v>#REF!</v>
      </c>
      <c r="F41" s="300" t="e">
        <f>+'CE Min'!#REF!</f>
        <v>#REF!</v>
      </c>
      <c r="G41" s="300" t="e">
        <f>+'CE Min'!#REF!</f>
        <v>#REF!</v>
      </c>
      <c r="H41" s="300" t="e">
        <f>+'CE Min'!#REF!</f>
        <v>#REF!</v>
      </c>
      <c r="I41" s="300" t="e">
        <f>+'CE Min'!#REF!</f>
        <v>#REF!</v>
      </c>
      <c r="J41" s="300" t="e">
        <f>+'CE Min'!#REF!</f>
        <v>#REF!</v>
      </c>
      <c r="K41" s="300" t="e">
        <f>+'CE Min'!#REF!</f>
        <v>#REF!</v>
      </c>
      <c r="L41" s="300" t="e">
        <f>+'CE Min'!#REF!</f>
        <v>#REF!</v>
      </c>
    </row>
    <row r="42" spans="1:12">
      <c r="A42" s="285" t="s">
        <v>1902</v>
      </c>
      <c r="B42" s="283" t="s">
        <v>1903</v>
      </c>
      <c r="C42" s="303" t="s">
        <v>1904</v>
      </c>
      <c r="D42" s="300" t="e">
        <f>+'CE Min'!#REF!+'CE Min'!#REF!</f>
        <v>#REF!</v>
      </c>
      <c r="E42" s="300" t="e">
        <f>+'CE Min'!#REF!+'CE Min'!#REF!</f>
        <v>#REF!</v>
      </c>
      <c r="F42" s="300" t="e">
        <f>+'CE Min'!#REF!+'CE Min'!#REF!</f>
        <v>#REF!</v>
      </c>
      <c r="G42" s="300" t="e">
        <f>+'CE Min'!#REF!+'CE Min'!#REF!</f>
        <v>#REF!</v>
      </c>
      <c r="H42" s="300" t="e">
        <f>+'CE Min'!#REF!+'CE Min'!#REF!</f>
        <v>#REF!</v>
      </c>
      <c r="I42" s="300" t="e">
        <f>+'CE Min'!#REF!+'CE Min'!#REF!</f>
        <v>#REF!</v>
      </c>
      <c r="J42" s="300" t="e">
        <f>+'CE Min'!#REF!+'CE Min'!#REF!</f>
        <v>#REF!</v>
      </c>
      <c r="K42" s="300" t="e">
        <f>+'CE Min'!#REF!+'CE Min'!#REF!</f>
        <v>#REF!</v>
      </c>
      <c r="L42" s="300" t="e">
        <f>+'CE Min'!#REF!+'CE Min'!#REF!</f>
        <v>#REF!</v>
      </c>
    </row>
    <row r="43" spans="1:12">
      <c r="A43" s="285" t="s">
        <v>1905</v>
      </c>
      <c r="B43" s="283" t="s">
        <v>1906</v>
      </c>
      <c r="C43" s="303" t="s">
        <v>1907</v>
      </c>
      <c r="D43" s="300" t="e">
        <f>+'CE Min'!#REF!+'CE Min'!#REF!</f>
        <v>#REF!</v>
      </c>
      <c r="E43" s="300" t="e">
        <f>+'CE Min'!#REF!+'CE Min'!#REF!</f>
        <v>#REF!</v>
      </c>
      <c r="F43" s="300" t="e">
        <f>+'CE Min'!#REF!+'CE Min'!#REF!</f>
        <v>#REF!</v>
      </c>
      <c r="G43" s="300" t="e">
        <f>+'CE Min'!#REF!+'CE Min'!#REF!</f>
        <v>#REF!</v>
      </c>
      <c r="H43" s="300" t="e">
        <f>+'CE Min'!#REF!+'CE Min'!#REF!</f>
        <v>#REF!</v>
      </c>
      <c r="I43" s="300" t="e">
        <f>+'CE Min'!#REF!+'CE Min'!#REF!</f>
        <v>#REF!</v>
      </c>
      <c r="J43" s="300" t="e">
        <f>+'CE Min'!#REF!+'CE Min'!#REF!</f>
        <v>#REF!</v>
      </c>
      <c r="K43" s="300" t="e">
        <f>+'CE Min'!#REF!+'CE Min'!#REF!</f>
        <v>#REF!</v>
      </c>
      <c r="L43" s="300" t="e">
        <f>+'CE Min'!#REF!+'CE Min'!#REF!</f>
        <v>#REF!</v>
      </c>
    </row>
    <row r="44" spans="1:12">
      <c r="A44" s="285" t="s">
        <v>1908</v>
      </c>
      <c r="B44" s="283" t="s">
        <v>1909</v>
      </c>
      <c r="C44" s="303" t="s">
        <v>1910</v>
      </c>
      <c r="D44" s="300" t="e">
        <f>+'CE Min'!#REF!+'CE Min'!#REF!</f>
        <v>#REF!</v>
      </c>
      <c r="E44" s="300" t="e">
        <f>+'CE Min'!#REF!+'CE Min'!#REF!</f>
        <v>#REF!</v>
      </c>
      <c r="F44" s="300" t="e">
        <f>+'CE Min'!#REF!+'CE Min'!#REF!</f>
        <v>#REF!</v>
      </c>
      <c r="G44" s="300" t="e">
        <f>+'CE Min'!#REF!+'CE Min'!#REF!</f>
        <v>#REF!</v>
      </c>
      <c r="H44" s="300" t="e">
        <f>+'CE Min'!#REF!+'CE Min'!#REF!</f>
        <v>#REF!</v>
      </c>
      <c r="I44" s="300" t="e">
        <f>+'CE Min'!#REF!+'CE Min'!#REF!</f>
        <v>#REF!</v>
      </c>
      <c r="J44" s="300" t="e">
        <f>+'CE Min'!#REF!+'CE Min'!#REF!</f>
        <v>#REF!</v>
      </c>
      <c r="K44" s="300" t="e">
        <f>+'CE Min'!#REF!+'CE Min'!#REF!</f>
        <v>#REF!</v>
      </c>
      <c r="L44" s="300" t="e">
        <f>+'CE Min'!#REF!+'CE Min'!#REF!</f>
        <v>#REF!</v>
      </c>
    </row>
    <row r="45" spans="1:12" ht="82.9" customHeight="1">
      <c r="A45" s="285" t="s">
        <v>1911</v>
      </c>
      <c r="B45" s="283" t="s">
        <v>1912</v>
      </c>
      <c r="C45" s="302" t="s">
        <v>1913</v>
      </c>
      <c r="D45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45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45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45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45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45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45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45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45" s="300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46" spans="1:12" ht="72" customHeight="1">
      <c r="A46" s="287" t="s">
        <v>1914</v>
      </c>
      <c r="B46" s="323">
        <v>20</v>
      </c>
      <c r="C46" s="302" t="s">
        <v>1915</v>
      </c>
      <c r="D46" s="300" t="e">
        <f>+'CE Min'!#REF!+'CE Min'!#REF!+'CE Min'!#REF!+'CE Min'!#REF!+'CE Min'!#REF!+'CE Min'!#REF!+'CE Min'!#REF!+'CE Min'!#REF!+'CE Min'!#REF!+'CE Min'!#REF!+'CE Min'!#REF!+'CE Min'!#REF!+'CE Min'!#REF!</f>
        <v>#REF!</v>
      </c>
      <c r="E46" s="300" t="e">
        <f>+'CE Min'!#REF!+'CE Min'!#REF!+'CE Min'!#REF!+'CE Min'!#REF!+'CE Min'!#REF!+'CE Min'!#REF!+'CE Min'!#REF!+'CE Min'!#REF!+'CE Min'!#REF!+'CE Min'!#REF!+'CE Min'!#REF!+'CE Min'!#REF!+'CE Min'!#REF!</f>
        <v>#REF!</v>
      </c>
      <c r="F46" s="300" t="e">
        <f>+'CE Min'!#REF!+'CE Min'!#REF!+'CE Min'!#REF!+'CE Min'!#REF!+'CE Min'!#REF!+'CE Min'!#REF!+'CE Min'!#REF!+'CE Min'!#REF!+'CE Min'!#REF!+'CE Min'!#REF!+'CE Min'!#REF!+'CE Min'!#REF!+'CE Min'!#REF!</f>
        <v>#REF!</v>
      </c>
      <c r="G46" s="300" t="e">
        <f>+'CE Min'!#REF!+'CE Min'!#REF!+'CE Min'!#REF!+'CE Min'!#REF!+'CE Min'!#REF!+'CE Min'!#REF!+'CE Min'!#REF!+'CE Min'!#REF!+'CE Min'!#REF!+'CE Min'!#REF!+'CE Min'!#REF!+'CE Min'!#REF!+'CE Min'!#REF!</f>
        <v>#REF!</v>
      </c>
      <c r="H46" s="300" t="e">
        <f>+'CE Min'!#REF!+'CE Min'!#REF!+'CE Min'!#REF!+'CE Min'!#REF!+'CE Min'!#REF!+'CE Min'!#REF!+'CE Min'!#REF!+'CE Min'!#REF!+'CE Min'!#REF!+'CE Min'!#REF!+'CE Min'!#REF!+'CE Min'!#REF!+'CE Min'!#REF!</f>
        <v>#REF!</v>
      </c>
      <c r="I46" s="300" t="e">
        <f>+'CE Min'!#REF!+'CE Min'!#REF!+'CE Min'!#REF!+'CE Min'!#REF!+'CE Min'!#REF!+'CE Min'!#REF!+'CE Min'!#REF!+'CE Min'!#REF!+'CE Min'!#REF!+'CE Min'!#REF!+'CE Min'!#REF!+'CE Min'!#REF!+'CE Min'!#REF!</f>
        <v>#REF!</v>
      </c>
      <c r="J46" s="300" t="e">
        <f>+'CE Min'!#REF!+'CE Min'!#REF!+'CE Min'!#REF!+'CE Min'!#REF!+'CE Min'!#REF!+'CE Min'!#REF!+'CE Min'!#REF!+'CE Min'!#REF!+'CE Min'!#REF!+'CE Min'!#REF!+'CE Min'!#REF!+'CE Min'!#REF!+'CE Min'!#REF!</f>
        <v>#REF!</v>
      </c>
      <c r="K46" s="300" t="e">
        <f>+'CE Min'!#REF!+'CE Min'!#REF!+'CE Min'!#REF!+'CE Min'!#REF!+'CE Min'!#REF!+'CE Min'!#REF!+'CE Min'!#REF!+'CE Min'!#REF!+'CE Min'!#REF!+'CE Min'!#REF!+'CE Min'!#REF!+'CE Min'!#REF!+'CE Min'!#REF!</f>
        <v>#REF!</v>
      </c>
      <c r="L46" s="300" t="e">
        <f>+'CE Min'!#REF!+'CE Min'!#REF!+'CE Min'!#REF!+'CE Min'!#REF!+'CE Min'!#REF!+'CE Min'!#REF!+'CE Min'!#REF!+'CE Min'!#REF!+'CE Min'!#REF!+'CE Min'!#REF!+'CE Min'!#REF!+'CE Min'!#REF!+'CE Min'!#REF!</f>
        <v>#REF!</v>
      </c>
    </row>
    <row r="47" spans="1:12">
      <c r="A47" s="284" t="s">
        <v>1916</v>
      </c>
      <c r="B47" s="323">
        <v>21</v>
      </c>
      <c r="C47" s="303" t="s">
        <v>1078</v>
      </c>
      <c r="D47" s="300" t="e">
        <f>+'CE Min'!#REF!</f>
        <v>#REF!</v>
      </c>
      <c r="E47" s="300" t="e">
        <f>+'CE Min'!#REF!</f>
        <v>#REF!</v>
      </c>
      <c r="F47" s="300" t="e">
        <f>+'CE Min'!#REF!</f>
        <v>#REF!</v>
      </c>
      <c r="G47" s="300" t="e">
        <f>+'CE Min'!#REF!</f>
        <v>#REF!</v>
      </c>
      <c r="H47" s="300" t="e">
        <f>+'CE Min'!#REF!</f>
        <v>#REF!</v>
      </c>
      <c r="I47" s="300" t="e">
        <f>+'CE Min'!#REF!</f>
        <v>#REF!</v>
      </c>
      <c r="J47" s="300" t="e">
        <f>+'CE Min'!#REF!</f>
        <v>#REF!</v>
      </c>
      <c r="K47" s="300" t="e">
        <f>+'CE Min'!#REF!</f>
        <v>#REF!</v>
      </c>
      <c r="L47" s="300" t="e">
        <f>+'CE Min'!#REF!</f>
        <v>#REF!</v>
      </c>
    </row>
    <row r="48" spans="1:12">
      <c r="A48" s="284" t="s">
        <v>1917</v>
      </c>
      <c r="B48" s="323">
        <v>22</v>
      </c>
      <c r="C48" s="305" t="s">
        <v>1918</v>
      </c>
      <c r="D48" s="300" t="e">
        <f>+'CE Min'!#REF!+'CE Min'!#REF!</f>
        <v>#REF!</v>
      </c>
      <c r="E48" s="300" t="e">
        <f>+'CE Min'!#REF!+'CE Min'!#REF!</f>
        <v>#REF!</v>
      </c>
      <c r="F48" s="300" t="e">
        <f>+'CE Min'!#REF!+'CE Min'!#REF!</f>
        <v>#REF!</v>
      </c>
      <c r="G48" s="300" t="e">
        <f>+'CE Min'!#REF!+'CE Min'!#REF!</f>
        <v>#REF!</v>
      </c>
      <c r="H48" s="300" t="e">
        <f>+'CE Min'!#REF!+'CE Min'!#REF!</f>
        <v>#REF!</v>
      </c>
      <c r="I48" s="300" t="e">
        <f>+'CE Min'!#REF!+'CE Min'!#REF!</f>
        <v>#REF!</v>
      </c>
      <c r="J48" s="300" t="e">
        <f>+'CE Min'!#REF!+'CE Min'!#REF!</f>
        <v>#REF!</v>
      </c>
      <c r="K48" s="300" t="e">
        <f>+'CE Min'!#REF!+'CE Min'!#REF!</f>
        <v>#REF!</v>
      </c>
      <c r="L48" s="300" t="e">
        <f>+'CE Min'!#REF!+'CE Min'!#REF!</f>
        <v>#REF!</v>
      </c>
    </row>
    <row r="49" spans="1:12">
      <c r="A49" s="284" t="s">
        <v>1919</v>
      </c>
      <c r="B49" s="323">
        <v>23</v>
      </c>
      <c r="C49" s="305" t="s">
        <v>1920</v>
      </c>
      <c r="D49" s="300" t="e">
        <f>+'CE Min'!#REF!+'CE Min'!#REF!+'CE Min'!#REF!</f>
        <v>#REF!</v>
      </c>
      <c r="E49" s="300" t="e">
        <f>+'CE Min'!#REF!+'CE Min'!#REF!+'CE Min'!#REF!</f>
        <v>#REF!</v>
      </c>
      <c r="F49" s="300" t="e">
        <f>+'CE Min'!#REF!+'CE Min'!#REF!+'CE Min'!#REF!</f>
        <v>#REF!</v>
      </c>
      <c r="G49" s="300" t="e">
        <f>+'CE Min'!#REF!+'CE Min'!#REF!+'CE Min'!#REF!</f>
        <v>#REF!</v>
      </c>
      <c r="H49" s="300" t="e">
        <f>+'CE Min'!#REF!+'CE Min'!#REF!+'CE Min'!#REF!</f>
        <v>#REF!</v>
      </c>
      <c r="I49" s="300" t="e">
        <f>+'CE Min'!#REF!+'CE Min'!#REF!+'CE Min'!#REF!</f>
        <v>#REF!</v>
      </c>
      <c r="J49" s="300" t="e">
        <f>+'CE Min'!#REF!+'CE Min'!#REF!+'CE Min'!#REF!</f>
        <v>#REF!</v>
      </c>
      <c r="K49" s="300" t="e">
        <f>+'CE Min'!#REF!+'CE Min'!#REF!+'CE Min'!#REF!</f>
        <v>#REF!</v>
      </c>
      <c r="L49" s="300" t="e">
        <f>+'CE Min'!#REF!+'CE Min'!#REF!+'CE Min'!#REF!</f>
        <v>#REF!</v>
      </c>
    </row>
    <row r="50" spans="1:12">
      <c r="A50" s="288" t="s">
        <v>1921</v>
      </c>
      <c r="B50" s="323">
        <v>24</v>
      </c>
      <c r="C50" s="306" t="s">
        <v>1653</v>
      </c>
      <c r="D50" s="300" t="e">
        <f>+'CE Min'!#REF!</f>
        <v>#REF!</v>
      </c>
      <c r="E50" s="300" t="e">
        <f>+'CE Min'!#REF!</f>
        <v>#REF!</v>
      </c>
      <c r="F50" s="300" t="e">
        <f>+'CE Min'!#REF!</f>
        <v>#REF!</v>
      </c>
      <c r="G50" s="300" t="e">
        <f>+'CE Min'!#REF!</f>
        <v>#REF!</v>
      </c>
      <c r="H50" s="300" t="e">
        <f>+'CE Min'!#REF!</f>
        <v>#REF!</v>
      </c>
      <c r="I50" s="300" t="e">
        <f>+'CE Min'!#REF!</f>
        <v>#REF!</v>
      </c>
      <c r="J50" s="300" t="e">
        <f>+'CE Min'!#REF!</f>
        <v>#REF!</v>
      </c>
      <c r="K50" s="300" t="e">
        <f>+'CE Min'!#REF!</f>
        <v>#REF!</v>
      </c>
      <c r="L50" s="300" t="e">
        <f>+'CE Min'!#REF!</f>
        <v>#REF!</v>
      </c>
    </row>
    <row r="51" spans="1:12" ht="83.65" customHeight="1">
      <c r="A51" s="289" t="s">
        <v>1922</v>
      </c>
      <c r="B51" s="323">
        <v>25</v>
      </c>
      <c r="C51" s="307" t="s">
        <v>1923</v>
      </c>
      <c r="D51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1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1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1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1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1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1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1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1" s="300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2" spans="1:12" ht="78" customHeight="1">
      <c r="A52" s="289" t="s">
        <v>1924</v>
      </c>
      <c r="B52" s="323">
        <v>26</v>
      </c>
      <c r="C52" s="307" t="s">
        <v>1925</v>
      </c>
      <c r="D52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2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2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2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2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2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2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2" s="300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2" s="300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3" spans="1:12" ht="21.6" customHeight="1">
      <c r="A53" s="284" t="s">
        <v>1926</v>
      </c>
      <c r="B53" s="323">
        <v>27</v>
      </c>
      <c r="C53" s="308" t="s">
        <v>1927</v>
      </c>
      <c r="D53" s="300" t="e">
        <f>-'CE Min'!#REF!+'CE Min'!#REF!+'CE Min'!#REF!</f>
        <v>#REF!</v>
      </c>
      <c r="E53" s="300" t="e">
        <f>-'CE Min'!#REF!+'CE Min'!#REF!+'CE Min'!#REF!</f>
        <v>#REF!</v>
      </c>
      <c r="F53" s="300" t="e">
        <f>-'CE Min'!#REF!+'CE Min'!#REF!+'CE Min'!#REF!</f>
        <v>#REF!</v>
      </c>
      <c r="G53" s="300" t="e">
        <f>-'CE Min'!#REF!+'CE Min'!#REF!+'CE Min'!#REF!</f>
        <v>#REF!</v>
      </c>
      <c r="H53" s="300" t="e">
        <f>-'CE Min'!#REF!+'CE Min'!#REF!+'CE Min'!#REF!</f>
        <v>#REF!</v>
      </c>
      <c r="I53" s="300" t="e">
        <f>-'CE Min'!#REF!+'CE Min'!#REF!+'CE Min'!#REF!</f>
        <v>#REF!</v>
      </c>
      <c r="J53" s="300" t="e">
        <f>-'CE Min'!#REF!+'CE Min'!#REF!+'CE Min'!#REF!</f>
        <v>#REF!</v>
      </c>
      <c r="K53" s="300" t="e">
        <f>-'CE Min'!#REF!+'CE Min'!#REF!+'CE Min'!#REF!</f>
        <v>#REF!</v>
      </c>
      <c r="L53" s="300" t="e">
        <f>-'CE Min'!#REF!+'CE Min'!#REF!+'CE Min'!#REF!</f>
        <v>#REF!</v>
      </c>
    </row>
    <row r="54" spans="1:12" ht="34.15" customHeight="1">
      <c r="A54" s="284" t="s">
        <v>1928</v>
      </c>
      <c r="B54" s="323">
        <v>28</v>
      </c>
      <c r="C54" s="309" t="s">
        <v>1929</v>
      </c>
      <c r="D54" s="300" t="e">
        <f>-'CE Min'!#REF!+'CE Min'!#REF!+'CE Min'!#REF!+'CE Min'!#REF!</f>
        <v>#REF!</v>
      </c>
      <c r="E54" s="300" t="e">
        <f>-'CE Min'!#REF!+'CE Min'!#REF!+'CE Min'!#REF!+'CE Min'!#REF!</f>
        <v>#REF!</v>
      </c>
      <c r="F54" s="300" t="e">
        <f>-'CE Min'!#REF!+'CE Min'!#REF!+'CE Min'!#REF!+'CE Min'!#REF!</f>
        <v>#REF!</v>
      </c>
      <c r="G54" s="300" t="e">
        <f>-'CE Min'!#REF!+'CE Min'!#REF!+'CE Min'!#REF!+'CE Min'!#REF!</f>
        <v>#REF!</v>
      </c>
      <c r="H54" s="300" t="e">
        <f>-'CE Min'!#REF!+'CE Min'!#REF!+'CE Min'!#REF!+'CE Min'!#REF!</f>
        <v>#REF!</v>
      </c>
      <c r="I54" s="300" t="e">
        <f>-'CE Min'!#REF!+'CE Min'!#REF!+'CE Min'!#REF!+'CE Min'!#REF!</f>
        <v>#REF!</v>
      </c>
      <c r="J54" s="300" t="e">
        <f>-'CE Min'!#REF!+'CE Min'!#REF!+'CE Min'!#REF!+'CE Min'!#REF!</f>
        <v>#REF!</v>
      </c>
      <c r="K54" s="300" t="e">
        <f>-'CE Min'!#REF!+'CE Min'!#REF!+'CE Min'!#REF!+'CE Min'!#REF!</f>
        <v>#REF!</v>
      </c>
      <c r="L54" s="300" t="e">
        <f>-'CE Min'!#REF!+'CE Min'!#REF!+'CE Min'!#REF!+'CE Min'!#REF!</f>
        <v>#REF!</v>
      </c>
    </row>
    <row r="55" spans="1:12" ht="66.599999999999994" customHeight="1">
      <c r="A55" s="290" t="s">
        <v>1930</v>
      </c>
      <c r="B55" s="325">
        <v>29</v>
      </c>
      <c r="C55" s="310" t="s">
        <v>1931</v>
      </c>
      <c r="D55" s="300" t="e">
        <f>-'CE Min'!#REF!-'CE Min'!#REF!-'CE Min'!#REF!-'CE Min'!#REF!-'CE Min'!#REF!+'CE Min'!#REF!+'CE Min'!#REF!+'CE Min'!#REF!+'CE Min'!#REF!+'CE Min'!#REF!</f>
        <v>#REF!</v>
      </c>
      <c r="E55" s="300" t="e">
        <f>-'CE Min'!#REF!-'CE Min'!#REF!-'CE Min'!#REF!-'CE Min'!#REF!-'CE Min'!#REF!+'CE Min'!#REF!+'CE Min'!#REF!+'CE Min'!#REF!+'CE Min'!#REF!+'CE Min'!#REF!</f>
        <v>#REF!</v>
      </c>
      <c r="F55" s="300" t="e">
        <f>-'CE Min'!#REF!-'CE Min'!#REF!-'CE Min'!#REF!-'CE Min'!#REF!-'CE Min'!#REF!+'CE Min'!#REF!+'CE Min'!#REF!+'CE Min'!#REF!+'CE Min'!#REF!+'CE Min'!#REF!</f>
        <v>#REF!</v>
      </c>
      <c r="G55" s="300" t="e">
        <f>-'CE Min'!#REF!-'CE Min'!#REF!-'CE Min'!#REF!-'CE Min'!#REF!-'CE Min'!#REF!+'CE Min'!#REF!+'CE Min'!#REF!+'CE Min'!#REF!+'CE Min'!#REF!+'CE Min'!#REF!</f>
        <v>#REF!</v>
      </c>
      <c r="H55" s="300" t="e">
        <f>-'CE Min'!#REF!-'CE Min'!#REF!-'CE Min'!#REF!-'CE Min'!#REF!-'CE Min'!#REF!+'CE Min'!#REF!+'CE Min'!#REF!+'CE Min'!#REF!+'CE Min'!#REF!+'CE Min'!#REF!</f>
        <v>#REF!</v>
      </c>
      <c r="I55" s="300" t="e">
        <f>-'CE Min'!#REF!-'CE Min'!#REF!-'CE Min'!#REF!-'CE Min'!#REF!-'CE Min'!#REF!+'CE Min'!#REF!+'CE Min'!#REF!+'CE Min'!#REF!+'CE Min'!#REF!+'CE Min'!#REF!</f>
        <v>#REF!</v>
      </c>
      <c r="J55" s="300" t="e">
        <f>-'CE Min'!#REF!-'CE Min'!#REF!-'CE Min'!#REF!-'CE Min'!#REF!-'CE Min'!#REF!+'CE Min'!#REF!+'CE Min'!#REF!+'CE Min'!#REF!+'CE Min'!#REF!+'CE Min'!#REF!</f>
        <v>#REF!</v>
      </c>
      <c r="K55" s="300" t="e">
        <f>-'CE Min'!#REF!-'CE Min'!#REF!-'CE Min'!#REF!-'CE Min'!#REF!-'CE Min'!#REF!+'CE Min'!#REF!+'CE Min'!#REF!+'CE Min'!#REF!+'CE Min'!#REF!+'CE Min'!#REF!</f>
        <v>#REF!</v>
      </c>
      <c r="L55" s="300" t="e">
        <f>-'CE Min'!#REF!-'CE Min'!#REF!-'CE Min'!#REF!-'CE Min'!#REF!-'CE Min'!#REF!+'CE Min'!#REF!+'CE Min'!#REF!+'CE Min'!#REF!+'CE Min'!#REF!+'CE Min'!#REF!</f>
        <v>#REF!</v>
      </c>
    </row>
    <row r="56" spans="1:12" ht="45.75" thickBot="1">
      <c r="A56" s="291" t="s">
        <v>1932</v>
      </c>
      <c r="B56" s="326" t="s">
        <v>1933</v>
      </c>
      <c r="C56" s="311"/>
      <c r="D56" s="311" t="e">
        <f>+D25+D31+D32+D35+D38+D46+D47+D48+D49+D50+D51+D52+D53+D54+D55</f>
        <v>#REF!</v>
      </c>
      <c r="E56" s="311" t="e">
        <f t="shared" ref="E56:L56" si="6">+E25+E31+E32+E35+E38+E46+E47+E48+E49+E50+E51+E52+E53+E54+E55</f>
        <v>#REF!</v>
      </c>
      <c r="F56" s="311" t="e">
        <f t="shared" si="6"/>
        <v>#REF!</v>
      </c>
      <c r="G56" s="311" t="e">
        <f t="shared" si="6"/>
        <v>#REF!</v>
      </c>
      <c r="H56" s="311" t="e">
        <f t="shared" si="6"/>
        <v>#REF!</v>
      </c>
      <c r="I56" s="311" t="e">
        <f t="shared" si="6"/>
        <v>#REF!</v>
      </c>
      <c r="J56" s="311" t="e">
        <f t="shared" si="6"/>
        <v>#REF!</v>
      </c>
      <c r="K56" s="311" t="e">
        <f t="shared" si="6"/>
        <v>#REF!</v>
      </c>
      <c r="L56" s="311" t="e">
        <f t="shared" si="6"/>
        <v>#REF!</v>
      </c>
    </row>
    <row r="57" spans="1:12" ht="14.25" thickTop="1" thickBot="1">
      <c r="A57" s="264"/>
      <c r="B57" s="327"/>
      <c r="C57" s="264"/>
    </row>
    <row r="58" spans="1:12" ht="19.5" thickTop="1" thickBot="1">
      <c r="A58" s="292" t="s">
        <v>1815</v>
      </c>
      <c r="B58" s="328" t="s">
        <v>1934</v>
      </c>
      <c r="C58" s="293"/>
      <c r="D58" s="293" t="e">
        <f>+D19-D56</f>
        <v>#REF!</v>
      </c>
      <c r="E58" s="293" t="e">
        <f t="shared" ref="E58:L58" si="7">+E19-E56</f>
        <v>#REF!</v>
      </c>
      <c r="F58" s="293" t="e">
        <f t="shared" si="7"/>
        <v>#REF!</v>
      </c>
      <c r="G58" s="293" t="e">
        <f t="shared" si="7"/>
        <v>#REF!</v>
      </c>
      <c r="H58" s="293" t="e">
        <f t="shared" si="7"/>
        <v>#REF!</v>
      </c>
      <c r="I58" s="293" t="e">
        <f t="shared" si="7"/>
        <v>#REF!</v>
      </c>
      <c r="J58" s="293" t="e">
        <f t="shared" si="7"/>
        <v>#REF!</v>
      </c>
      <c r="K58" s="293" t="e">
        <f t="shared" si="7"/>
        <v>#REF!</v>
      </c>
      <c r="L58" s="293" t="e">
        <f t="shared" si="7"/>
        <v>#REF!</v>
      </c>
    </row>
    <row r="59" spans="1:12" ht="13.5" thickTop="1"/>
  </sheetData>
  <mergeCells count="25">
    <mergeCell ref="L22:L24"/>
    <mergeCell ref="F23:F24"/>
    <mergeCell ref="G23:G24"/>
    <mergeCell ref="A3:A4"/>
    <mergeCell ref="A22:A23"/>
    <mergeCell ref="F3:G3"/>
    <mergeCell ref="D3:D5"/>
    <mergeCell ref="E3:E5"/>
    <mergeCell ref="F4:F5"/>
    <mergeCell ref="G4:G5"/>
    <mergeCell ref="C3:C5"/>
    <mergeCell ref="C22:C24"/>
    <mergeCell ref="L3:L5"/>
    <mergeCell ref="A1:K1"/>
    <mergeCell ref="D22:D24"/>
    <mergeCell ref="E22:E24"/>
    <mergeCell ref="F22:G22"/>
    <mergeCell ref="H22:H24"/>
    <mergeCell ref="I22:I24"/>
    <mergeCell ref="J22:J24"/>
    <mergeCell ref="K22:K24"/>
    <mergeCell ref="H3:H5"/>
    <mergeCell ref="I3:I5"/>
    <mergeCell ref="J3:J5"/>
    <mergeCell ref="K3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6</vt:i4>
      </vt:variant>
    </vt:vector>
  </HeadingPairs>
  <TitlesOfParts>
    <vt:vector size="11" baseType="lpstr">
      <vt:lpstr>Schema CE</vt:lpstr>
      <vt:lpstr>CE Min</vt:lpstr>
      <vt:lpstr>Alimentazione CE Costi</vt:lpstr>
      <vt:lpstr>Alimentazione CE Ricavi</vt:lpstr>
      <vt:lpstr>ce art. 44</vt:lpstr>
      <vt:lpstr>'ce art. 44'!Area_stampa</vt:lpstr>
      <vt:lpstr>'CE Min'!Area_stampa</vt:lpstr>
      <vt:lpstr>'Alimentazione CE Costi'!Titoli_stampa</vt:lpstr>
      <vt:lpstr>'Alimentazione CE Ricavi'!Titoli_stampa</vt:lpstr>
      <vt:lpstr>'CE Min'!Titoli_stampa</vt:lpstr>
      <vt:lpstr>'Schema CE'!Titoli_stampa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Alex Silvioli</cp:lastModifiedBy>
  <cp:lastPrinted>2024-03-14T11:32:10Z</cp:lastPrinted>
  <dcterms:created xsi:type="dcterms:W3CDTF">2019-07-05T08:06:15Z</dcterms:created>
  <dcterms:modified xsi:type="dcterms:W3CDTF">2025-02-28T12:15:56Z</dcterms:modified>
</cp:coreProperties>
</file>