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PCD\ARCS\modelli ministeriali LA\modello LA 2025\file per bilancio\"/>
    </mc:Choice>
  </mc:AlternateContent>
  <xr:revisionPtr revIDLastSave="0" documentId="13_ncr:1_{33374468-F6A2-47D3-B108-66207A826D1B}" xr6:coauthVersionLast="47" xr6:coauthVersionMax="47" xr10:uidLastSave="{00000000-0000-0000-0000-000000000000}"/>
  <bookViews>
    <workbookView xWindow="-28920" yWindow="-120" windowWidth="29040" windowHeight="15720" tabRatio="660" xr2:uid="{00000000-000D-0000-FFFF-FFFF00000000}"/>
  </bookViews>
  <sheets>
    <sheet name="Modello LA 2025" sheetId="15" r:id="rId1"/>
    <sheet name="Modello LA 2024" sheetId="14" r:id="rId2"/>
    <sheet name="Allegato 3.a" sheetId="11" state="hidden" r:id="rId3"/>
    <sheet name="Allegato 3.b" sheetId="12" state="hidden" r:id="rId4"/>
  </sheets>
  <externalReferences>
    <externalReference r:id="rId5"/>
  </externalReferences>
  <definedNames>
    <definedName name="_xlnm.Print_Area" localSheetId="2">'Allegato 3.a'!$A$1:$M$120</definedName>
    <definedName name="_xlnm.Print_Area" localSheetId="3">'Allegato 3.b'!$A$1:$I$50</definedName>
    <definedName name="_xlnm.Print_Area" localSheetId="1">'Modello LA 2024'!$A$1:$R$120</definedName>
    <definedName name="_xlnm.Print_Area" localSheetId="0">'Modello LA 2025'!$A$1:$R$120</definedName>
    <definedName name="_xlnm.Print_Titles" localSheetId="2">'Allegato 3.a'!$1:$8</definedName>
    <definedName name="_xlnm.Print_Titles" localSheetId="1">'Modello LA 2024'!$1:$8</definedName>
    <definedName name="_xlnm.Print_Titles" localSheetId="0">'Modello LA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15" l="1"/>
  <c r="F102" i="15"/>
  <c r="G102" i="15"/>
  <c r="H102" i="15"/>
  <c r="I102" i="15"/>
  <c r="I101" i="15" s="1"/>
  <c r="J102" i="15"/>
  <c r="J101" i="15" s="1"/>
  <c r="K102" i="15"/>
  <c r="K101" i="15" s="1"/>
  <c r="K118" i="15" s="1"/>
  <c r="L102" i="15"/>
  <c r="L101" i="15" s="1"/>
  <c r="L118" i="15" s="1"/>
  <c r="M102" i="15"/>
  <c r="N102" i="15"/>
  <c r="O102" i="15"/>
  <c r="P102" i="15"/>
  <c r="Q102" i="15"/>
  <c r="Q101" i="15" s="1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19" i="15"/>
  <c r="R117" i="15"/>
  <c r="R116" i="15"/>
  <c r="R115" i="15"/>
  <c r="R114" i="15"/>
  <c r="R113" i="15"/>
  <c r="R112" i="15"/>
  <c r="R111" i="15"/>
  <c r="R110" i="15"/>
  <c r="R109" i="15"/>
  <c r="R108" i="15"/>
  <c r="R107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R105" i="15"/>
  <c r="R104" i="15"/>
  <c r="R103" i="15"/>
  <c r="P101" i="15"/>
  <c r="P118" i="15" s="1"/>
  <c r="O101" i="15"/>
  <c r="H101" i="15"/>
  <c r="G101" i="15"/>
  <c r="N101" i="15"/>
  <c r="M101" i="15"/>
  <c r="F101" i="15"/>
  <c r="E101" i="15"/>
  <c r="R98" i="15"/>
  <c r="R97" i="15"/>
  <c r="R96" i="15"/>
  <c r="R95" i="15"/>
  <c r="R94" i="15"/>
  <c r="R93" i="15"/>
  <c r="R92" i="15"/>
  <c r="R91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R89" i="15"/>
  <c r="R88" i="15"/>
  <c r="R87" i="15"/>
  <c r="R86" i="15"/>
  <c r="R85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R83" i="15"/>
  <c r="R82" i="15"/>
  <c r="R81" i="15"/>
  <c r="R80" i="15"/>
  <c r="R79" i="15"/>
  <c r="R78" i="15"/>
  <c r="R77" i="15"/>
  <c r="Q76" i="15"/>
  <c r="Q75" i="15" s="1"/>
  <c r="P76" i="15"/>
  <c r="P75" i="15" s="1"/>
  <c r="O76" i="15"/>
  <c r="O75" i="15" s="1"/>
  <c r="N76" i="15"/>
  <c r="N75" i="15" s="1"/>
  <c r="M76" i="15"/>
  <c r="M75" i="15" s="1"/>
  <c r="L76" i="15"/>
  <c r="L75" i="15" s="1"/>
  <c r="K76" i="15"/>
  <c r="K75" i="15" s="1"/>
  <c r="J76" i="15"/>
  <c r="J75" i="15" s="1"/>
  <c r="I76" i="15"/>
  <c r="I75" i="15" s="1"/>
  <c r="H76" i="15"/>
  <c r="H75" i="15" s="1"/>
  <c r="G76" i="15"/>
  <c r="G75" i="15" s="1"/>
  <c r="F76" i="15"/>
  <c r="F75" i="15" s="1"/>
  <c r="E76" i="15"/>
  <c r="R74" i="15"/>
  <c r="R73" i="15"/>
  <c r="R72" i="15"/>
  <c r="R71" i="15"/>
  <c r="R70" i="15"/>
  <c r="R6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R67" i="15"/>
  <c r="R66" i="15"/>
  <c r="R65" i="15"/>
  <c r="R64" i="15"/>
  <c r="R63" i="15"/>
  <c r="Q62" i="15"/>
  <c r="P62" i="15"/>
  <c r="O62" i="15"/>
  <c r="N62" i="15"/>
  <c r="M62" i="15"/>
  <c r="M61" i="15" s="1"/>
  <c r="L62" i="15"/>
  <c r="L61" i="15" s="1"/>
  <c r="K62" i="15"/>
  <c r="J62" i="15"/>
  <c r="I62" i="15"/>
  <c r="H62" i="15"/>
  <c r="G62" i="15"/>
  <c r="G61" i="15" s="1"/>
  <c r="F62" i="15"/>
  <c r="E62" i="15"/>
  <c r="E61" i="15" s="1"/>
  <c r="R60" i="15"/>
  <c r="R59" i="15"/>
  <c r="R58" i="15"/>
  <c r="R57" i="15"/>
  <c r="Q56" i="15"/>
  <c r="Q55" i="15" s="1"/>
  <c r="P56" i="15"/>
  <c r="P55" i="15" s="1"/>
  <c r="O56" i="15"/>
  <c r="O55" i="15" s="1"/>
  <c r="N56" i="15"/>
  <c r="N55" i="15" s="1"/>
  <c r="M56" i="15"/>
  <c r="M55" i="15" s="1"/>
  <c r="L56" i="15"/>
  <c r="L55" i="15" s="1"/>
  <c r="K56" i="15"/>
  <c r="K55" i="15" s="1"/>
  <c r="J56" i="15"/>
  <c r="J55" i="15" s="1"/>
  <c r="I56" i="15"/>
  <c r="I55" i="15" s="1"/>
  <c r="H56" i="15"/>
  <c r="H55" i="15" s="1"/>
  <c r="G56" i="15"/>
  <c r="G55" i="15" s="1"/>
  <c r="F56" i="15"/>
  <c r="F55" i="15" s="1"/>
  <c r="E56" i="15"/>
  <c r="E55" i="15" s="1"/>
  <c r="R54" i="15"/>
  <c r="R53" i="15"/>
  <c r="R52" i="15"/>
  <c r="Q51" i="15"/>
  <c r="Q49" i="15" s="1"/>
  <c r="P51" i="15"/>
  <c r="O51" i="15"/>
  <c r="O49" i="15" s="1"/>
  <c r="N51" i="15"/>
  <c r="N49" i="15" s="1"/>
  <c r="M51" i="15"/>
  <c r="M49" i="15" s="1"/>
  <c r="L51" i="15"/>
  <c r="L49" i="15" s="1"/>
  <c r="K51" i="15"/>
  <c r="K49" i="15" s="1"/>
  <c r="J51" i="15"/>
  <c r="J49" i="15" s="1"/>
  <c r="I51" i="15"/>
  <c r="H51" i="15"/>
  <c r="H49" i="15" s="1"/>
  <c r="G51" i="15"/>
  <c r="G49" i="15" s="1"/>
  <c r="F51" i="15"/>
  <c r="F49" i="15" s="1"/>
  <c r="E51" i="15"/>
  <c r="E49" i="15" s="1"/>
  <c r="R50" i="15"/>
  <c r="P49" i="15"/>
  <c r="R48" i="15"/>
  <c r="R47" i="15"/>
  <c r="R46" i="15"/>
  <c r="R45" i="15"/>
  <c r="R44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R42" i="15"/>
  <c r="R41" i="15"/>
  <c r="R40" i="15"/>
  <c r="R39" i="15"/>
  <c r="R38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R36" i="15"/>
  <c r="R35" i="15"/>
  <c r="R34" i="15"/>
  <c r="R33" i="15"/>
  <c r="R32" i="15"/>
  <c r="R31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R26" i="15"/>
  <c r="R25" i="15"/>
  <c r="R24" i="15"/>
  <c r="R23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R21" i="15"/>
  <c r="R20" i="15"/>
  <c r="R19" i="15"/>
  <c r="R16" i="15"/>
  <c r="R15" i="15"/>
  <c r="R14" i="15"/>
  <c r="R13" i="15"/>
  <c r="R12" i="15"/>
  <c r="R11" i="15"/>
  <c r="H61" i="15" l="1"/>
  <c r="P61" i="15"/>
  <c r="I61" i="15"/>
  <c r="E118" i="15"/>
  <c r="F118" i="15"/>
  <c r="M118" i="15"/>
  <c r="N118" i="15"/>
  <c r="Q61" i="15"/>
  <c r="Q99" i="15" s="1"/>
  <c r="I29" i="15"/>
  <c r="M17" i="15"/>
  <c r="F17" i="15"/>
  <c r="F27" i="15" s="1"/>
  <c r="I118" i="15"/>
  <c r="H118" i="15"/>
  <c r="J118" i="15"/>
  <c r="R84" i="15"/>
  <c r="F61" i="15"/>
  <c r="N61" i="15"/>
  <c r="O61" i="15"/>
  <c r="E29" i="15"/>
  <c r="M29" i="15"/>
  <c r="Q29" i="15"/>
  <c r="N17" i="15"/>
  <c r="N27" i="15" s="1"/>
  <c r="G17" i="15"/>
  <c r="O17" i="15"/>
  <c r="O27" i="15" s="1"/>
  <c r="M27" i="15"/>
  <c r="R106" i="15"/>
  <c r="O118" i="15"/>
  <c r="Q118" i="15"/>
  <c r="R102" i="15"/>
  <c r="R76" i="15"/>
  <c r="R68" i="15"/>
  <c r="K61" i="15"/>
  <c r="R62" i="15"/>
  <c r="R51" i="15"/>
  <c r="F29" i="15"/>
  <c r="N29" i="15"/>
  <c r="N99" i="15" s="1"/>
  <c r="H29" i="15"/>
  <c r="P29" i="15"/>
  <c r="P99" i="15" s="1"/>
  <c r="R18" i="15"/>
  <c r="G27" i="15"/>
  <c r="G29" i="15"/>
  <c r="G99" i="15" s="1"/>
  <c r="O29" i="15"/>
  <c r="O99" i="15" s="1"/>
  <c r="R43" i="15"/>
  <c r="H99" i="15"/>
  <c r="R37" i="15"/>
  <c r="J29" i="15"/>
  <c r="K29" i="15"/>
  <c r="L29" i="15"/>
  <c r="L99" i="15" s="1"/>
  <c r="J17" i="15"/>
  <c r="J27" i="15" s="1"/>
  <c r="Q17" i="15"/>
  <c r="Q27" i="15" s="1"/>
  <c r="R22" i="15"/>
  <c r="E17" i="15"/>
  <c r="E27" i="15" s="1"/>
  <c r="L17" i="15"/>
  <c r="L27" i="15" s="1"/>
  <c r="H17" i="15"/>
  <c r="H27" i="15" s="1"/>
  <c r="P17" i="15"/>
  <c r="P27" i="15" s="1"/>
  <c r="K17" i="15"/>
  <c r="K27" i="15" s="1"/>
  <c r="R10" i="15"/>
  <c r="R55" i="15"/>
  <c r="M99" i="15"/>
  <c r="G118" i="15"/>
  <c r="R101" i="15"/>
  <c r="R30" i="15"/>
  <c r="R56" i="15"/>
  <c r="I49" i="15"/>
  <c r="R49" i="15" s="1"/>
  <c r="I17" i="15"/>
  <c r="I27" i="15" s="1"/>
  <c r="J61" i="15"/>
  <c r="E75" i="15"/>
  <c r="R75" i="15" s="1"/>
  <c r="R90" i="15"/>
  <c r="F30" i="14"/>
  <c r="G30" i="14"/>
  <c r="H30" i="14"/>
  <c r="I30" i="14"/>
  <c r="J30" i="14"/>
  <c r="K30" i="14"/>
  <c r="L30" i="14"/>
  <c r="M30" i="14"/>
  <c r="N30" i="14"/>
  <c r="O30" i="14"/>
  <c r="P30" i="14"/>
  <c r="Q30" i="14"/>
  <c r="E30" i="14"/>
  <c r="R30" i="14" s="1"/>
  <c r="E37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E43" i="14"/>
  <c r="K99" i="15" l="1"/>
  <c r="R61" i="15"/>
  <c r="N120" i="15"/>
  <c r="N124" i="15" s="1"/>
  <c r="F99" i="15"/>
  <c r="F120" i="15" s="1"/>
  <c r="F124" i="15" s="1"/>
  <c r="J99" i="15"/>
  <c r="J120" i="15" s="1"/>
  <c r="J124" i="15" s="1"/>
  <c r="M120" i="15"/>
  <c r="E99" i="15"/>
  <c r="H120" i="15"/>
  <c r="H124" i="15" s="1"/>
  <c r="R29" i="15"/>
  <c r="Q120" i="15"/>
  <c r="Q124" i="15" s="1"/>
  <c r="O120" i="15"/>
  <c r="O124" i="15" s="1"/>
  <c r="P120" i="15"/>
  <c r="P124" i="15" s="1"/>
  <c r="L120" i="15"/>
  <c r="L124" i="15" s="1"/>
  <c r="K120" i="15"/>
  <c r="K124" i="15" s="1"/>
  <c r="R17" i="15"/>
  <c r="R27" i="15"/>
  <c r="I99" i="15"/>
  <c r="I120" i="15" s="1"/>
  <c r="I124" i="15" s="1"/>
  <c r="G120" i="15"/>
  <c r="G124" i="15" s="1"/>
  <c r="R118" i="15"/>
  <c r="E2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M124" i="15" l="1"/>
  <c r="E120" i="15"/>
  <c r="E124" i="15" s="1"/>
  <c r="R99" i="15"/>
  <c r="R120" i="15"/>
  <c r="R124" i="15" s="1"/>
  <c r="R117" i="14"/>
  <c r="R116" i="14"/>
  <c r="R115" i="14"/>
  <c r="R113" i="14"/>
  <c r="R112" i="14"/>
  <c r="R111" i="14"/>
  <c r="P106" i="14"/>
  <c r="R110" i="14"/>
  <c r="M106" i="14"/>
  <c r="R108" i="14"/>
  <c r="J106" i="14"/>
  <c r="R107" i="14"/>
  <c r="K102" i="14"/>
  <c r="K101" i="14" s="1"/>
  <c r="Q102" i="14"/>
  <c r="Q101" i="14" s="1"/>
  <c r="J102" i="14"/>
  <c r="J101" i="14" s="1"/>
  <c r="I102" i="14"/>
  <c r="I101" i="14" s="1"/>
  <c r="R103" i="14"/>
  <c r="R96" i="14"/>
  <c r="Q90" i="14"/>
  <c r="R95" i="14"/>
  <c r="F90" i="14"/>
  <c r="L90" i="14"/>
  <c r="E90" i="14"/>
  <c r="R92" i="14"/>
  <c r="O90" i="14"/>
  <c r="R91" i="14"/>
  <c r="R89" i="14"/>
  <c r="Q84" i="14"/>
  <c r="R88" i="14"/>
  <c r="O84" i="14"/>
  <c r="G84" i="14"/>
  <c r="R86" i="14"/>
  <c r="E84" i="14"/>
  <c r="R85" i="14"/>
  <c r="R83" i="14"/>
  <c r="R82" i="14"/>
  <c r="P76" i="14"/>
  <c r="P75" i="14" s="1"/>
  <c r="H76" i="14"/>
  <c r="H75" i="14" s="1"/>
  <c r="M76" i="14"/>
  <c r="M75" i="14" s="1"/>
  <c r="G76" i="14"/>
  <c r="G75" i="14" s="1"/>
  <c r="F76" i="14"/>
  <c r="F75" i="14" s="1"/>
  <c r="E76" i="14"/>
  <c r="R74" i="14"/>
  <c r="M68" i="14"/>
  <c r="E68" i="14"/>
  <c r="J68" i="14"/>
  <c r="P68" i="14"/>
  <c r="H68" i="14"/>
  <c r="Q68" i="14"/>
  <c r="N68" i="14"/>
  <c r="R70" i="14"/>
  <c r="R69" i="14"/>
  <c r="P62" i="14"/>
  <c r="R67" i="14"/>
  <c r="R66" i="14"/>
  <c r="R65" i="14"/>
  <c r="O62" i="14"/>
  <c r="H62" i="14"/>
  <c r="H61" i="14" s="1"/>
  <c r="M62" i="14"/>
  <c r="L62" i="14"/>
  <c r="R63" i="14"/>
  <c r="R60" i="14"/>
  <c r="P56" i="14"/>
  <c r="P55" i="14" s="1"/>
  <c r="H56" i="14"/>
  <c r="H55" i="14" s="1"/>
  <c r="M56" i="14"/>
  <c r="M55" i="14" s="1"/>
  <c r="G56" i="14"/>
  <c r="G55" i="14" s="1"/>
  <c r="L56" i="14"/>
  <c r="L55" i="14" s="1"/>
  <c r="K56" i="14"/>
  <c r="K55" i="14" s="1"/>
  <c r="N51" i="14"/>
  <c r="N49" i="14" s="1"/>
  <c r="R53" i="14"/>
  <c r="O51" i="14"/>
  <c r="O49" i="14" s="1"/>
  <c r="R52" i="14"/>
  <c r="J51" i="14"/>
  <c r="J49" i="14" s="1"/>
  <c r="G51" i="14"/>
  <c r="G49" i="14" s="1"/>
  <c r="R50" i="14"/>
  <c r="R48" i="14"/>
  <c r="R46" i="14"/>
  <c r="R45" i="14"/>
  <c r="O37" i="14"/>
  <c r="G37" i="14"/>
  <c r="Q37" i="14"/>
  <c r="M37" i="14"/>
  <c r="R38" i="14"/>
  <c r="R36" i="14"/>
  <c r="R32" i="14"/>
  <c r="R31" i="14"/>
  <c r="R25" i="14"/>
  <c r="R24" i="14"/>
  <c r="P22" i="14"/>
  <c r="M22" i="14"/>
  <c r="J22" i="14"/>
  <c r="H22" i="14"/>
  <c r="H17" i="14" s="1"/>
  <c r="H27" i="14" s="1"/>
  <c r="F22" i="14"/>
  <c r="P18" i="14"/>
  <c r="I18" i="14"/>
  <c r="R20" i="14"/>
  <c r="N18" i="14"/>
  <c r="L18" i="14"/>
  <c r="R16" i="14"/>
  <c r="R15" i="14"/>
  <c r="R14" i="14"/>
  <c r="R13" i="14"/>
  <c r="R12" i="14"/>
  <c r="F102" i="14"/>
  <c r="F101" i="14" s="1"/>
  <c r="H102" i="14"/>
  <c r="H101" i="14" s="1"/>
  <c r="N102" i="14"/>
  <c r="N101" i="14" s="1"/>
  <c r="L76" i="14"/>
  <c r="K76" i="14"/>
  <c r="J76" i="14"/>
  <c r="Q56" i="14"/>
  <c r="Q51" i="14"/>
  <c r="Q49" i="14" s="1"/>
  <c r="I51" i="14"/>
  <c r="I49" i="14" s="1"/>
  <c r="L22" i="14"/>
  <c r="O22" i="14"/>
  <c r="G22" i="14"/>
  <c r="Q18" i="14"/>
  <c r="L106" i="14"/>
  <c r="H37" i="14"/>
  <c r="K37" i="14"/>
  <c r="K51" i="14"/>
  <c r="K49" i="14" s="1"/>
  <c r="N62" i="14"/>
  <c r="I62" i="14"/>
  <c r="Q62" i="14"/>
  <c r="I76" i="14"/>
  <c r="H90" i="14"/>
  <c r="G106" i="14"/>
  <c r="O106" i="14"/>
  <c r="Q55" i="14"/>
  <c r="L51" i="14"/>
  <c r="E56" i="14"/>
  <c r="L102" i="14"/>
  <c r="L101" i="14" s="1"/>
  <c r="M102" i="14"/>
  <c r="M101" i="14" s="1"/>
  <c r="M18" i="14"/>
  <c r="H18" i="14"/>
  <c r="K18" i="14"/>
  <c r="I22" i="14"/>
  <c r="Q22" i="14"/>
  <c r="P51" i="14"/>
  <c r="P49" i="14" s="1"/>
  <c r="R33" i="14"/>
  <c r="P102" i="14"/>
  <c r="P101" i="14" s="1"/>
  <c r="P37" i="14"/>
  <c r="N22" i="14"/>
  <c r="L37" i="14"/>
  <c r="I37" i="14"/>
  <c r="G62" i="14"/>
  <c r="G68" i="14"/>
  <c r="O68" i="14"/>
  <c r="R80" i="14"/>
  <c r="N84" i="14"/>
  <c r="L84" i="14"/>
  <c r="M90" i="14"/>
  <c r="P90" i="14"/>
  <c r="N90" i="14"/>
  <c r="R47" i="14"/>
  <c r="F51" i="14"/>
  <c r="F49" i="14" s="1"/>
  <c r="O56" i="14"/>
  <c r="O55" i="14" s="1"/>
  <c r="R59" i="14"/>
  <c r="R34" i="14"/>
  <c r="N37" i="14"/>
  <c r="R41" i="14"/>
  <c r="H51" i="14"/>
  <c r="H49" i="14" s="1"/>
  <c r="R77" i="14"/>
  <c r="N76" i="14"/>
  <c r="N75" i="14" s="1"/>
  <c r="Q76" i="14"/>
  <c r="K84" i="14"/>
  <c r="R26" i="14"/>
  <c r="J56" i="14"/>
  <c r="J55" i="14" s="1"/>
  <c r="O76" i="14"/>
  <c r="O75" i="14" s="1"/>
  <c r="K22" i="14"/>
  <c r="R42" i="14"/>
  <c r="F56" i="14"/>
  <c r="F55" i="14" s="1"/>
  <c r="N56" i="14"/>
  <c r="N55" i="14" s="1"/>
  <c r="I56" i="14"/>
  <c r="I55" i="14" s="1"/>
  <c r="R64" i="14"/>
  <c r="O102" i="14"/>
  <c r="O101" i="14" s="1"/>
  <c r="K106" i="14"/>
  <c r="N106" i="14"/>
  <c r="I106" i="14"/>
  <c r="Q106" i="14"/>
  <c r="R114" i="14"/>
  <c r="G18" i="14"/>
  <c r="O18" i="14"/>
  <c r="J18" i="14"/>
  <c r="I68" i="14"/>
  <c r="L68" i="14"/>
  <c r="M84" i="14"/>
  <c r="H84" i="14"/>
  <c r="P84" i="14"/>
  <c r="E106" i="14"/>
  <c r="G102" i="14"/>
  <c r="G101" i="14" s="1"/>
  <c r="K90" i="14"/>
  <c r="F84" i="14"/>
  <c r="I84" i="14"/>
  <c r="J75" i="14"/>
  <c r="K62" i="14"/>
  <c r="J62" i="14"/>
  <c r="E51" i="14"/>
  <c r="E49" i="14" s="1"/>
  <c r="R19" i="14"/>
  <c r="R11" i="14"/>
  <c r="F37" i="14"/>
  <c r="F106" i="14"/>
  <c r="R98" i="14"/>
  <c r="E18" i="14"/>
  <c r="E22" i="14"/>
  <c r="R109" i="14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I5" i="12"/>
  <c r="F5" i="12"/>
  <c r="C5" i="12"/>
  <c r="M118" i="14" l="1"/>
  <c r="P61" i="14"/>
  <c r="I61" i="14"/>
  <c r="I17" i="14"/>
  <c r="O29" i="14"/>
  <c r="K118" i="14"/>
  <c r="J118" i="14"/>
  <c r="O61" i="14"/>
  <c r="M61" i="14"/>
  <c r="F29" i="14"/>
  <c r="G17" i="14"/>
  <c r="G27" i="14" s="1"/>
  <c r="N118" i="14"/>
  <c r="G61" i="14"/>
  <c r="E17" i="14"/>
  <c r="E27" i="14" s="1"/>
  <c r="P17" i="14"/>
  <c r="P27" i="14" s="1"/>
  <c r="K17" i="14"/>
  <c r="I118" i="14"/>
  <c r="Q118" i="14"/>
  <c r="G118" i="14"/>
  <c r="F118" i="14"/>
  <c r="O118" i="14"/>
  <c r="L118" i="14"/>
  <c r="P118" i="14"/>
  <c r="I75" i="14"/>
  <c r="K75" i="14"/>
  <c r="Q75" i="14"/>
  <c r="L61" i="14"/>
  <c r="N61" i="14"/>
  <c r="Q61" i="14"/>
  <c r="N29" i="14"/>
  <c r="Q29" i="14"/>
  <c r="P29" i="14"/>
  <c r="P99" i="14" s="1"/>
  <c r="L29" i="14"/>
  <c r="L17" i="14"/>
  <c r="L27" i="14" s="1"/>
  <c r="N17" i="14"/>
  <c r="N27" i="14" s="1"/>
  <c r="J17" i="14"/>
  <c r="J27" i="14" s="1"/>
  <c r="Q17" i="14"/>
  <c r="Q27" i="14" s="1"/>
  <c r="R22" i="14"/>
  <c r="O17" i="14"/>
  <c r="O27" i="14" s="1"/>
  <c r="M17" i="14"/>
  <c r="M27" i="14" s="1"/>
  <c r="I27" i="14"/>
  <c r="O99" i="14"/>
  <c r="J61" i="14"/>
  <c r="R76" i="14"/>
  <c r="E75" i="14"/>
  <c r="E99" i="14"/>
  <c r="R10" i="14"/>
  <c r="M29" i="14"/>
  <c r="K27" i="14"/>
  <c r="R56" i="14"/>
  <c r="R119" i="14"/>
  <c r="R44" i="14"/>
  <c r="R58" i="14"/>
  <c r="R94" i="14"/>
  <c r="R23" i="14"/>
  <c r="E55" i="14"/>
  <c r="R55" i="14" s="1"/>
  <c r="R78" i="14"/>
  <c r="I90" i="14"/>
  <c r="R81" i="14"/>
  <c r="F18" i="14"/>
  <c r="E102" i="14"/>
  <c r="M51" i="14"/>
  <c r="M49" i="14" s="1"/>
  <c r="R40" i="14"/>
  <c r="K29" i="14"/>
  <c r="E62" i="14"/>
  <c r="R104" i="14"/>
  <c r="J37" i="14"/>
  <c r="J29" i="14" s="1"/>
  <c r="R39" i="14"/>
  <c r="R79" i="14"/>
  <c r="L49" i="14"/>
  <c r="R105" i="14"/>
  <c r="L75" i="14"/>
  <c r="H106" i="14"/>
  <c r="H118" i="14" s="1"/>
  <c r="R87" i="14"/>
  <c r="F68" i="14"/>
  <c r="R93" i="14"/>
  <c r="R73" i="14"/>
  <c r="G90" i="14"/>
  <c r="R21" i="14"/>
  <c r="G29" i="14"/>
  <c r="R54" i="14"/>
  <c r="R71" i="14"/>
  <c r="J84" i="14"/>
  <c r="R84" i="14" s="1"/>
  <c r="K68" i="14"/>
  <c r="K61" i="14" s="1"/>
  <c r="R57" i="14"/>
  <c r="R72" i="14"/>
  <c r="J90" i="14"/>
  <c r="F62" i="14"/>
  <c r="H29" i="14"/>
  <c r="H99" i="14" s="1"/>
  <c r="I29" i="14"/>
  <c r="R97" i="14"/>
  <c r="R35" i="14"/>
  <c r="E120" i="14" l="1"/>
  <c r="N99" i="14"/>
  <c r="N120" i="14" s="1"/>
  <c r="N123" i="14" s="1"/>
  <c r="R68" i="14"/>
  <c r="Q99" i="14"/>
  <c r="Q120" i="14" s="1"/>
  <c r="Q123" i="14" s="1"/>
  <c r="R43" i="14"/>
  <c r="K99" i="14"/>
  <c r="K120" i="14" s="1"/>
  <c r="K123" i="14" s="1"/>
  <c r="P120" i="14"/>
  <c r="P123" i="14" s="1"/>
  <c r="R90" i="14"/>
  <c r="F61" i="14"/>
  <c r="F99" i="14" s="1"/>
  <c r="R49" i="14"/>
  <c r="R51" i="14"/>
  <c r="O120" i="14"/>
  <c r="O123" i="14" s="1"/>
  <c r="L99" i="14"/>
  <c r="L120" i="14" s="1"/>
  <c r="L123" i="14" s="1"/>
  <c r="R37" i="14"/>
  <c r="M99" i="14"/>
  <c r="M120" i="14" s="1"/>
  <c r="M123" i="14" s="1"/>
  <c r="I99" i="14"/>
  <c r="I120" i="14" s="1"/>
  <c r="I123" i="14" s="1"/>
  <c r="R29" i="14"/>
  <c r="R106" i="14"/>
  <c r="J99" i="14"/>
  <c r="J120" i="14" s="1"/>
  <c r="J123" i="14" s="1"/>
  <c r="G99" i="14"/>
  <c r="G120" i="14" s="1"/>
  <c r="G123" i="14" s="1"/>
  <c r="E61" i="14"/>
  <c r="R62" i="14"/>
  <c r="E101" i="14"/>
  <c r="R102" i="14"/>
  <c r="H120" i="14"/>
  <c r="H123" i="14" s="1"/>
  <c r="F17" i="14"/>
  <c r="R18" i="14"/>
  <c r="R75" i="14"/>
  <c r="R61" i="14" l="1"/>
  <c r="F27" i="14"/>
  <c r="R17" i="14"/>
  <c r="R101" i="14"/>
  <c r="E118" i="14"/>
  <c r="R99" i="14" l="1"/>
  <c r="E125" i="14"/>
  <c r="E123" i="14"/>
  <c r="R118" i="14"/>
  <c r="R27" i="14"/>
  <c r="F120" i="14"/>
  <c r="F123" i="14" s="1"/>
  <c r="R120" i="14" l="1"/>
  <c r="R123" i="14" s="1"/>
</calcChain>
</file>

<file path=xl/sharedStrings.xml><?xml version="1.0" encoding="utf-8"?>
<sst xmlns="http://schemas.openxmlformats.org/spreadsheetml/2006/main" count="728" uniqueCount="259">
  <si>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</si>
  <si>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</si>
  <si>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</si>
  <si>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</si>
  <si>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</si>
  <si>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</si>
  <si>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</si>
  <si>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</si>
  <si>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</si>
  <si>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</si>
  <si>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</si>
  <si>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</si>
  <si>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</si>
  <si>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</si>
  <si>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</si>
  <si>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</si>
  <si>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</si>
  <si>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</si>
  <si>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</si>
  <si>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</si>
  <si>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</si>
  <si>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</si>
  <si>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sanitario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</si>
  <si>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tecnico</t>
    </r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</si>
  <si>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ammini-strativo</t>
    </r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</si>
  <si>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</si>
  <si>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</si>
  <si>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</si>
  <si>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</si>
  <si>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</si>
  <si>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</si>
  <si>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</si>
  <si>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</si>
  <si>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</si>
  <si>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</si>
  <si>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</si>
  <si>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</si>
  <si>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</si>
  <si>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</si>
  <si>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</si>
  <si>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</si>
  <si>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</si>
  <si>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>Assistenza stranieri irregolari</t>
  </si>
  <si>
    <t xml:space="preserve">totale costi modello LA </t>
  </si>
  <si>
    <t>Costi per prestazioni extra Lea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</si>
  <si>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</si>
  <si>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</si>
  <si>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</si>
  <si>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</si>
  <si>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</si>
  <si>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</si>
  <si>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</si>
  <si>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</si>
  <si>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</si>
  <si>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</si>
  <si>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</si>
  <si>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</si>
  <si>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</si>
  <si>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</si>
  <si>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</si>
  <si>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</si>
  <si>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</si>
  <si>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</si>
  <si>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</si>
  <si>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</si>
  <si>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</si>
  <si>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</si>
  <si>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</si>
  <si>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</si>
  <si>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</si>
  <si>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</si>
  <si>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</si>
  <si>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</si>
  <si>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</si>
  <si>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</si>
  <si>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</si>
  <si>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</si>
  <si>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</si>
  <si>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</si>
  <si>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</si>
  <si>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</si>
  <si>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</si>
  <si>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</si>
  <si>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</si>
  <si>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</si>
  <si>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</si>
  <si>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</si>
  <si>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</si>
  <si>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</si>
  <si>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</si>
  <si>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</si>
  <si>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</si>
  <si>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</si>
  <si>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</si>
  <si>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</si>
  <si>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</si>
  <si>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</si>
  <si>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</si>
  <si>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</si>
  <si>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</si>
  <si>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</si>
  <si>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</si>
  <si>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</si>
  <si>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</si>
  <si>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</si>
  <si>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</si>
  <si>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</si>
  <si>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</si>
  <si>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</si>
  <si>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</si>
  <si>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</si>
  <si>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</si>
  <si>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</si>
  <si>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</si>
  <si>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</si>
  <si>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</si>
  <si>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</si>
  <si>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</si>
  <si>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</si>
  <si>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</si>
  <si>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</si>
  <si>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</si>
  <si>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</si>
  <si>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</si>
  <si>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</si>
  <si>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</si>
  <si>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</si>
  <si>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</si>
  <si>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</si>
  <si>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</si>
  <si>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</si>
  <si>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</si>
  <si>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</si>
  <si>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</si>
  <si>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</si>
  <si>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</si>
  <si>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</si>
  <si>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</si>
  <si>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</si>
  <si>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</si>
  <si>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</si>
  <si>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</si>
  <si>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</si>
  <si>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</si>
  <si>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</si>
  <si>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</si>
  <si>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</si>
  <si>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</si>
  <si>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</si>
  <si>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</si>
  <si>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</si>
  <si>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</si>
  <si>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</si>
  <si>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</si>
  <si>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</si>
  <si>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</si>
  <si>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</si>
  <si>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</si>
  <si>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</si>
  <si>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</si>
  <si>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</si>
  <si>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</si>
  <si>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</si>
  <si>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</si>
  <si>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</si>
  <si>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</si>
  <si>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</si>
  <si>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</si>
  <si>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</si>
  <si>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</si>
  <si>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</si>
  <si>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</si>
  <si>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</si>
  <si>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</si>
  <si>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</si>
  <si>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</si>
  <si>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</si>
  <si>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</si>
  <si>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</si>
  <si>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</si>
  <si>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</si>
  <si>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</si>
  <si>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</si>
  <si>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</si>
  <si>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</si>
  <si>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</si>
  <si>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</si>
  <si>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</si>
  <si>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</si>
  <si>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</si>
  <si>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</si>
  <si>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</si>
  <si>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</si>
  <si>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</si>
  <si>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</si>
  <si>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</si>
  <si>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</si>
  <si>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</si>
  <si>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</si>
  <si>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</si>
  <si>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</si>
  <si>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</si>
  <si>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</si>
  <si>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</si>
  <si>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</si>
  <si>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</si>
  <si>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</si>
  <si>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</si>
  <si>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</si>
  <si>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</si>
  <si>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</si>
  <si>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</si>
  <si>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</si>
  <si>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</si>
  <si>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</si>
  <si>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</si>
  <si>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</si>
  <si>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</si>
  <si>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</si>
  <si>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</si>
  <si>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</si>
  <si>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</si>
  <si>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</si>
  <si>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</si>
  <si>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</si>
  <si>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r>
      <t>Ruolo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professionale</t>
    </r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</si>
  <si>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</si>
  <si>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</si>
  <si>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</si>
  <si>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</si>
  <si>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</si>
  <si>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</si>
  <si>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</si>
  <si>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</si>
  <si>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</si>
  <si>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</si>
  <si>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</si>
  <si>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</si>
  <si>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</si>
  <si>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</si>
  <si>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</si>
  <si>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</si>
  <si>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</si>
  <si>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Allegato 2 –</t>
  </si>
  <si>
    <t>costi totali</t>
  </si>
  <si>
    <r>
      <t xml:space="preserve">Mobilità attiva extra-regionale 
</t>
    </r>
    <r>
      <rPr>
        <sz val="6"/>
        <rFont val="Times New Roman"/>
        <family val="1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</si>
  <si>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6"/>
        <rFont val="Times New Roman"/>
        <family val="1"/>
      </rPr>
      <t>BA0090, BA0480+BA0520+BA0560+BA0730+BA0780+ BA0830+BA0990+BA1060+BA1120+BA1550+EA0360+EA0490</t>
    </r>
  </si>
  <si>
    <r>
      <t xml:space="preserve">Mobilità attiva internazionale
</t>
    </r>
    <r>
      <rPr>
        <sz val="8"/>
        <rFont val="Times New Roman"/>
        <family val="1"/>
      </rPr>
      <t>AA0600</t>
    </r>
    <r>
      <rPr>
        <b/>
        <sz val="8"/>
        <rFont val="Times New Roman"/>
        <family val="1"/>
      </rPr>
      <t xml:space="preserve">
</t>
    </r>
  </si>
  <si>
    <r>
      <t xml:space="preserve">ricavi per prestazioni sanitarie erogate in regime di intramoenia </t>
    </r>
    <r>
      <rPr>
        <sz val="8"/>
        <rFont val="Times New Roman"/>
        <family val="1"/>
      </rPr>
      <t>AA0670</t>
    </r>
  </si>
  <si>
    <r>
      <t xml:space="preserve">Mobilità passiva internazionale
</t>
    </r>
    <r>
      <rPr>
        <sz val="8"/>
        <rFont val="Times New Roman"/>
        <family val="1"/>
      </rPr>
      <t>BA1540</t>
    </r>
    <r>
      <rPr>
        <b/>
        <sz val="8"/>
        <rFont val="Times New Roman"/>
        <family val="1"/>
      </rPr>
      <t xml:space="preserve">
</t>
    </r>
  </si>
  <si>
    <t>Prestazioni eventualmente erogate non riconducibili ai livelli essenziali di assistenza (non incluse nel DPCM 12 gennaio 2017)</t>
  </si>
  <si>
    <t>TOTALE COSTI PER ATTIVITA' DI RICERCA</t>
  </si>
  <si>
    <t>48888</t>
  </si>
  <si>
    <t>Ricavi per attività di ricerca AA0190+AA0200+AA0210+AA220+AA300+AA310</t>
  </si>
  <si>
    <t>Medicina generale - Attività presso UCCP</t>
  </si>
  <si>
    <t>Pediatria di libera scelta - Attività presso UCCP</t>
  </si>
  <si>
    <t>060</t>
  </si>
  <si>
    <t xml:space="preserve">                    -  </t>
  </si>
  <si>
    <t xml:space="preserve">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</si>
</sst>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7.5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7" borderId="1" applyNumberFormat="0" applyAlignment="0" applyProtection="0"/>
    <xf numFmtId="0" fontId="19" fillId="0" borderId="2" applyNumberFormat="0" applyFill="0" applyAlignment="0" applyProtection="0"/>
    <xf numFmtId="0" fontId="20" fillId="16" borderId="3" applyNumberForma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21" fillId="7" borderId="1" applyNumberFormat="0" applyAlignment="0" applyProtection="0"/>
    <xf numFmtId="0" fontId="22" fillId="21" borderId="0" applyNumberFormat="0" applyBorder="0" applyAlignment="0" applyProtection="0"/>
    <xf numFmtId="0" fontId="34" fillId="0" borderId="0"/>
    <xf numFmtId="0" fontId="11" fillId="22" borderId="4" applyNumberFormat="0" applyFont="0" applyAlignment="0" applyProtection="0"/>
    <xf numFmtId="0" fontId="23" fillId="7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4" fillId="0" borderId="0"/>
    <xf numFmtId="0" fontId="3" fillId="0" borderId="0"/>
    <xf numFmtId="0" fontId="2" fillId="0" borderId="0"/>
    <xf numFmtId="43" fontId="4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1">
    <xf numFmtId="0" fontId="0" fillId="0" borderId="0" xfId="0"/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8" fillId="0" borderId="19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13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12" fillId="0" borderId="0" xfId="43" applyFont="1"/>
    <xf numFmtId="0" fontId="12" fillId="0" borderId="18" xfId="43" applyFont="1" applyBorder="1" applyAlignment="1">
      <alignment vertical="center"/>
    </xf>
    <xf numFmtId="0" fontId="12" fillId="0" borderId="38" xfId="43" applyFont="1" applyBorder="1" applyAlignment="1">
      <alignment horizontal="center" vertical="center" wrapText="1"/>
    </xf>
    <xf numFmtId="0" fontId="12" fillId="0" borderId="36" xfId="43" applyFont="1" applyBorder="1" applyAlignment="1">
      <alignment horizontal="center" vertical="center" wrapText="1"/>
    </xf>
    <xf numFmtId="0" fontId="12" fillId="0" borderId="0" xfId="43" applyFont="1" applyAlignment="1">
      <alignment vertical="center"/>
    </xf>
    <xf numFmtId="0" fontId="7" fillId="23" borderId="50" xfId="0" applyFont="1" applyFill="1" applyBorder="1" applyAlignment="1">
      <alignment horizontal="left" vertical="center" wrapText="1"/>
    </xf>
    <xf numFmtId="0" fontId="7" fillId="23" borderId="51" xfId="0" applyFont="1" applyFill="1" applyBorder="1" applyAlignment="1">
      <alignment horizontal="left" vertical="center" wrapText="1"/>
    </xf>
    <xf numFmtId="0" fontId="12" fillId="0" borderId="40" xfId="43" applyFont="1" applyBorder="1" applyAlignment="1">
      <alignment vertical="center"/>
    </xf>
    <xf numFmtId="49" fontId="7" fillId="23" borderId="10" xfId="0" applyNumberFormat="1" applyFont="1" applyFill="1" applyBorder="1" applyAlignment="1">
      <alignment horizontal="center" vertical="center" wrapText="1"/>
    </xf>
    <xf numFmtId="0" fontId="7" fillId="23" borderId="0" xfId="0" applyFont="1" applyFill="1" applyAlignment="1">
      <alignment horizontal="right" vertical="center"/>
    </xf>
    <xf numFmtId="0" fontId="12" fillId="23" borderId="19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left" vertical="center"/>
    </xf>
    <xf numFmtId="0" fontId="12" fillId="23" borderId="17" xfId="0" applyFont="1" applyFill="1" applyBorder="1" applyAlignment="1">
      <alignment vertical="center"/>
    </xf>
    <xf numFmtId="0" fontId="12" fillId="23" borderId="0" xfId="0" applyFont="1" applyFill="1" applyAlignment="1">
      <alignment vertical="center"/>
    </xf>
    <xf numFmtId="0" fontId="13" fillId="23" borderId="43" xfId="0" applyFont="1" applyFill="1" applyBorder="1" applyAlignment="1">
      <alignment horizontal="center" vertical="center" wrapText="1"/>
    </xf>
    <xf numFmtId="0" fontId="8" fillId="23" borderId="43" xfId="0" applyFont="1" applyFill="1" applyBorder="1" applyAlignment="1">
      <alignment horizontal="center" vertical="center" wrapText="1"/>
    </xf>
    <xf numFmtId="0" fontId="8" fillId="23" borderId="15" xfId="0" applyFont="1" applyFill="1" applyBorder="1" applyAlignment="1">
      <alignment horizontal="center" vertical="center" wrapText="1"/>
    </xf>
    <xf numFmtId="0" fontId="13" fillId="23" borderId="49" xfId="0" applyFont="1" applyFill="1" applyBorder="1" applyAlignment="1">
      <alignment horizontal="left" vertical="center" wrapText="1"/>
    </xf>
    <xf numFmtId="0" fontId="13" fillId="23" borderId="42" xfId="0" applyFont="1" applyFill="1" applyBorder="1" applyAlignment="1">
      <alignment horizontal="center" vertical="center" wrapText="1"/>
    </xf>
    <xf numFmtId="0" fontId="8" fillId="23" borderId="11" xfId="0" applyFont="1" applyFill="1" applyBorder="1" applyAlignment="1">
      <alignment horizontal="center" vertical="center" wrapText="1"/>
    </xf>
    <xf numFmtId="0" fontId="35" fillId="23" borderId="51" xfId="0" applyFont="1" applyFill="1" applyBorder="1" applyAlignment="1">
      <alignment horizontal="left" vertical="center" wrapText="1"/>
    </xf>
    <xf numFmtId="0" fontId="8" fillId="23" borderId="17" xfId="0" applyFont="1" applyFill="1" applyBorder="1" applyAlignment="1">
      <alignment horizontal="center" vertical="center" wrapText="1"/>
    </xf>
    <xf numFmtId="0" fontId="35" fillId="23" borderId="24" xfId="0" applyFont="1" applyFill="1" applyBorder="1" applyAlignment="1">
      <alignment horizontal="left" vertical="center" wrapText="1"/>
    </xf>
    <xf numFmtId="0" fontId="13" fillId="23" borderId="39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13" fillId="23" borderId="41" xfId="0" applyFont="1" applyFill="1" applyBorder="1" applyAlignment="1">
      <alignment horizontal="left" vertical="center" wrapText="1"/>
    </xf>
    <xf numFmtId="49" fontId="13" fillId="23" borderId="20" xfId="0" applyNumberFormat="1" applyFont="1" applyFill="1" applyBorder="1" applyAlignment="1">
      <alignment horizontal="center" vertical="center" wrapText="1"/>
    </xf>
    <xf numFmtId="0" fontId="8" fillId="23" borderId="20" xfId="0" applyFont="1" applyFill="1" applyBorder="1" applyAlignment="1">
      <alignment horizontal="center" vertical="center" wrapText="1"/>
    </xf>
    <xf numFmtId="0" fontId="13" fillId="23" borderId="22" xfId="0" applyFont="1" applyFill="1" applyBorder="1" applyAlignment="1">
      <alignment horizontal="left" vertical="center" wrapText="1"/>
    </xf>
    <xf numFmtId="49" fontId="13" fillId="23" borderId="45" xfId="0" applyNumberFormat="1" applyFont="1" applyFill="1" applyBorder="1" applyAlignment="1">
      <alignment horizontal="center" vertical="center" wrapText="1"/>
    </xf>
    <xf numFmtId="0" fontId="8" fillId="23" borderId="45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center" vertical="center" wrapText="1"/>
    </xf>
    <xf numFmtId="49" fontId="13" fillId="23" borderId="55" xfId="0" applyNumberFormat="1" applyFont="1" applyFill="1" applyBorder="1" applyAlignment="1">
      <alignment horizontal="center" vertical="center" wrapText="1"/>
    </xf>
    <xf numFmtId="0" fontId="8" fillId="23" borderId="14" xfId="0" applyFont="1" applyFill="1" applyBorder="1" applyAlignment="1">
      <alignment horizontal="center" vertical="center" wrapText="1"/>
    </xf>
    <xf numFmtId="49" fontId="13" fillId="23" borderId="17" xfId="0" applyNumberFormat="1" applyFont="1" applyFill="1" applyBorder="1" applyAlignment="1">
      <alignment horizontal="center" vertical="center" wrapText="1"/>
    </xf>
    <xf numFmtId="49" fontId="13" fillId="23" borderId="39" xfId="0" applyNumberFormat="1" applyFont="1" applyFill="1" applyBorder="1" applyAlignment="1">
      <alignment horizontal="center" vertical="center" wrapText="1"/>
    </xf>
    <xf numFmtId="0" fontId="13" fillId="23" borderId="17" xfId="0" applyFont="1" applyFill="1" applyBorder="1" applyAlignment="1">
      <alignment horizontal="center" vertical="center" wrapText="1"/>
    </xf>
    <xf numFmtId="0" fontId="8" fillId="23" borderId="19" xfId="0" applyFont="1" applyFill="1" applyBorder="1" applyAlignment="1">
      <alignment horizontal="center" vertical="center" wrapText="1"/>
    </xf>
    <xf numFmtId="0" fontId="10" fillId="23" borderId="24" xfId="0" applyFont="1" applyFill="1" applyBorder="1" applyAlignment="1">
      <alignment horizontal="left" vertical="center" wrapText="1"/>
    </xf>
    <xf numFmtId="0" fontId="13" fillId="23" borderId="10" xfId="0" applyFont="1" applyFill="1" applyBorder="1" applyAlignment="1">
      <alignment horizontal="center" vertical="center" wrapText="1"/>
    </xf>
    <xf numFmtId="0" fontId="8" fillId="23" borderId="27" xfId="0" applyFont="1" applyFill="1" applyBorder="1" applyAlignment="1">
      <alignment horizontal="center" vertical="center" wrapText="1"/>
    </xf>
    <xf numFmtId="0" fontId="13" fillId="23" borderId="15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horizontal="right" vertical="center"/>
    </xf>
    <xf numFmtId="0" fontId="12" fillId="23" borderId="10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wrapText="1"/>
    </xf>
    <xf numFmtId="0" fontId="7" fillId="23" borderId="27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7" fillId="23" borderId="37" xfId="0" applyFont="1" applyFill="1" applyBorder="1" applyAlignment="1">
      <alignment vertical="center"/>
    </xf>
    <xf numFmtId="0" fontId="7" fillId="23" borderId="31" xfId="0" applyFont="1" applyFill="1" applyBorder="1" applyAlignment="1">
      <alignment horizontal="center" vertical="center" wrapText="1"/>
    </xf>
    <xf numFmtId="0" fontId="7" fillId="23" borderId="10" xfId="0" applyFont="1" applyFill="1" applyBorder="1" applyAlignment="1">
      <alignment horizontal="right" vertical="center"/>
    </xf>
    <xf numFmtId="0" fontId="7" fillId="23" borderId="11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left" vertical="center" wrapText="1"/>
    </xf>
    <xf numFmtId="0" fontId="7" fillId="23" borderId="10" xfId="0" applyFont="1" applyFill="1" applyBorder="1" applyAlignment="1">
      <alignment vertical="center"/>
    </xf>
    <xf numFmtId="0" fontId="36" fillId="23" borderId="16" xfId="0" applyFont="1" applyFill="1" applyBorder="1" applyAlignment="1">
      <alignment horizontal="center" vertical="center" wrapText="1"/>
    </xf>
    <xf numFmtId="0" fontId="7" fillId="23" borderId="52" xfId="0" applyFont="1" applyFill="1" applyBorder="1" applyAlignment="1">
      <alignment horizontal="center" vertical="center" wrapText="1"/>
    </xf>
    <xf numFmtId="0" fontId="7" fillId="23" borderId="37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left" vertical="center" wrapText="1"/>
    </xf>
    <xf numFmtId="0" fontId="13" fillId="23" borderId="12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right" vertical="center"/>
    </xf>
    <xf numFmtId="0" fontId="7" fillId="23" borderId="12" xfId="0" applyFont="1" applyFill="1" applyBorder="1" applyAlignment="1">
      <alignment horizontal="center" vertical="center" wrapText="1"/>
    </xf>
    <xf numFmtId="0" fontId="13" fillId="23" borderId="12" xfId="0" applyFont="1" applyFill="1" applyBorder="1" applyAlignment="1">
      <alignment horizontal="left" vertical="center" wrapText="1"/>
    </xf>
    <xf numFmtId="0" fontId="13" fillId="23" borderId="48" xfId="0" applyFont="1" applyFill="1" applyBorder="1" applyAlignment="1">
      <alignment horizontal="center" vertical="center" wrapText="1"/>
    </xf>
    <xf numFmtId="0" fontId="7" fillId="23" borderId="48" xfId="0" applyFont="1" applyFill="1" applyBorder="1" applyAlignment="1">
      <alignment horizontal="center" vertical="center" wrapText="1"/>
    </xf>
    <xf numFmtId="0" fontId="13" fillId="23" borderId="48" xfId="0" applyFont="1" applyFill="1" applyBorder="1" applyAlignment="1">
      <alignment horizontal="left" vertical="center" wrapText="1"/>
    </xf>
    <xf numFmtId="0" fontId="7" fillId="23" borderId="15" xfId="0" applyFont="1" applyFill="1" applyBorder="1" applyAlignment="1">
      <alignment horizontal="center" vertical="center" wrapText="1"/>
    </xf>
    <xf numFmtId="49" fontId="13" fillId="23" borderId="15" xfId="0" applyNumberFormat="1" applyFont="1" applyFill="1" applyBorder="1" applyAlignment="1">
      <alignment horizontal="center" vertical="center" wrapText="1"/>
    </xf>
    <xf numFmtId="49" fontId="8" fillId="23" borderId="25" xfId="0" applyNumberFormat="1" applyFont="1" applyFill="1" applyBorder="1" applyAlignment="1">
      <alignment horizontal="center" vertical="center" wrapText="1"/>
    </xf>
    <xf numFmtId="49" fontId="8" fillId="23" borderId="15" xfId="0" applyNumberFormat="1" applyFont="1" applyFill="1" applyBorder="1" applyAlignment="1">
      <alignment horizontal="center" vertical="center" wrapText="1"/>
    </xf>
    <xf numFmtId="49" fontId="7" fillId="23" borderId="10" xfId="0" applyNumberFormat="1" applyFont="1" applyFill="1" applyBorder="1" applyAlignment="1">
      <alignment horizontal="right" vertical="center"/>
    </xf>
    <xf numFmtId="49" fontId="12" fillId="23" borderId="10" xfId="0" applyNumberFormat="1" applyFont="1" applyFill="1" applyBorder="1" applyAlignment="1">
      <alignment horizontal="center" vertical="center" wrapText="1"/>
    </xf>
    <xf numFmtId="0" fontId="35" fillId="23" borderId="50" xfId="0" applyFont="1" applyFill="1" applyBorder="1" applyAlignment="1">
      <alignment horizontal="left" vertical="center" wrapText="1"/>
    </xf>
    <xf numFmtId="49" fontId="7" fillId="23" borderId="11" xfId="0" applyNumberFormat="1" applyFont="1" applyFill="1" applyBorder="1" applyAlignment="1">
      <alignment horizontal="center" vertical="center" wrapText="1"/>
    </xf>
    <xf numFmtId="49" fontId="7" fillId="23" borderId="31" xfId="0" applyNumberFormat="1" applyFont="1" applyFill="1" applyBorder="1" applyAlignment="1">
      <alignment horizontal="center" vertical="center" wrapText="1"/>
    </xf>
    <xf numFmtId="49" fontId="7" fillId="23" borderId="27" xfId="0" applyNumberFormat="1" applyFont="1" applyFill="1" applyBorder="1" applyAlignment="1">
      <alignment horizontal="center" vertical="center" wrapText="1"/>
    </xf>
    <xf numFmtId="49" fontId="7" fillId="23" borderId="37" xfId="0" applyNumberFormat="1" applyFont="1" applyFill="1" applyBorder="1" applyAlignment="1">
      <alignment horizontal="right" vertical="center"/>
    </xf>
    <xf numFmtId="0" fontId="8" fillId="23" borderId="49" xfId="0" applyFont="1" applyFill="1" applyBorder="1" applyAlignment="1">
      <alignment horizontal="left" vertical="center" wrapText="1"/>
    </xf>
    <xf numFmtId="49" fontId="8" fillId="23" borderId="11" xfId="0" applyNumberFormat="1" applyFont="1" applyFill="1" applyBorder="1" applyAlignment="1">
      <alignment horizontal="center" vertical="center" wrapText="1"/>
    </xf>
    <xf numFmtId="49" fontId="12" fillId="23" borderId="10" xfId="0" applyNumberFormat="1" applyFont="1" applyFill="1" applyBorder="1"/>
    <xf numFmtId="49" fontId="33" fillId="23" borderId="10" xfId="0" applyNumberFormat="1" applyFont="1" applyFill="1" applyBorder="1"/>
    <xf numFmtId="49" fontId="13" fillId="23" borderId="11" xfId="0" applyNumberFormat="1" applyFont="1" applyFill="1" applyBorder="1" applyAlignment="1">
      <alignment horizontal="center" vertical="center" wrapText="1"/>
    </xf>
    <xf numFmtId="49" fontId="8" fillId="23" borderId="31" xfId="0" applyNumberFormat="1" applyFont="1" applyFill="1" applyBorder="1" applyAlignment="1">
      <alignment horizontal="center" vertical="center" wrapText="1"/>
    </xf>
    <xf numFmtId="0" fontId="13" fillId="23" borderId="51" xfId="0" applyFont="1" applyFill="1" applyBorder="1" applyAlignment="1">
      <alignment horizontal="left" vertical="center" wrapText="1"/>
    </xf>
    <xf numFmtId="49" fontId="8" fillId="23" borderId="49" xfId="0" applyNumberFormat="1" applyFont="1" applyFill="1" applyBorder="1" applyAlignment="1">
      <alignment horizontal="center" vertical="center" wrapText="1"/>
    </xf>
    <xf numFmtId="49" fontId="12" fillId="23" borderId="50" xfId="0" applyNumberFormat="1" applyFont="1" applyFill="1" applyBorder="1" applyAlignment="1">
      <alignment horizontal="center" vertical="center" wrapText="1"/>
    </xf>
    <xf numFmtId="49" fontId="7" fillId="23" borderId="50" xfId="0" applyNumberFormat="1" applyFont="1" applyFill="1" applyBorder="1" applyAlignment="1">
      <alignment horizontal="center" vertical="center" wrapText="1"/>
    </xf>
    <xf numFmtId="49" fontId="13" fillId="23" borderId="49" xfId="0" applyNumberFormat="1" applyFont="1" applyFill="1" applyBorder="1" applyAlignment="1">
      <alignment horizontal="center" vertical="center" wrapText="1"/>
    </xf>
    <xf numFmtId="49" fontId="13" fillId="23" borderId="12" xfId="0" applyNumberFormat="1" applyFont="1" applyFill="1" applyBorder="1" applyAlignment="1">
      <alignment horizontal="center" vertical="center" wrapText="1"/>
    </xf>
    <xf numFmtId="49" fontId="8" fillId="23" borderId="12" xfId="0" applyNumberFormat="1" applyFont="1" applyFill="1" applyBorder="1" applyAlignment="1">
      <alignment horizontal="center" vertical="center" wrapText="1"/>
    </xf>
    <xf numFmtId="49" fontId="8" fillId="23" borderId="41" xfId="0" applyNumberFormat="1" applyFont="1" applyFill="1" applyBorder="1" applyAlignment="1">
      <alignment horizontal="center" vertical="center" wrapText="1"/>
    </xf>
    <xf numFmtId="49" fontId="13" fillId="23" borderId="13" xfId="0" applyNumberFormat="1" applyFont="1" applyFill="1" applyBorder="1" applyAlignment="1">
      <alignment horizontal="center" vertical="center" wrapText="1"/>
    </xf>
    <xf numFmtId="49" fontId="8" fillId="23" borderId="13" xfId="0" applyNumberFormat="1" applyFont="1" applyFill="1" applyBorder="1" applyAlignment="1">
      <alignment horizontal="center" vertical="center" wrapText="1"/>
    </xf>
    <xf numFmtId="49" fontId="8" fillId="23" borderId="24" xfId="0" applyNumberFormat="1" applyFont="1" applyFill="1" applyBorder="1" applyAlignment="1">
      <alignment horizontal="center" vertical="center" wrapText="1"/>
    </xf>
    <xf numFmtId="0" fontId="13" fillId="23" borderId="24" xfId="0" applyFont="1" applyFill="1" applyBorder="1" applyAlignment="1">
      <alignment horizontal="left" vertical="center" wrapText="1"/>
    </xf>
    <xf numFmtId="49" fontId="8" fillId="23" borderId="17" xfId="0" applyNumberFormat="1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left" vertical="center" wrapText="1"/>
    </xf>
    <xf numFmtId="49" fontId="8" fillId="23" borderId="43" xfId="0" applyNumberFormat="1" applyFont="1" applyFill="1" applyBorder="1" applyAlignment="1">
      <alignment horizontal="center" vertical="center" wrapText="1"/>
    </xf>
    <xf numFmtId="0" fontId="13" fillId="23" borderId="43" xfId="0" applyFont="1" applyFill="1" applyBorder="1" applyAlignment="1">
      <alignment horizontal="left" vertical="center" wrapText="1"/>
    </xf>
    <xf numFmtId="49" fontId="12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left" vertical="center" wrapText="1"/>
    </xf>
    <xf numFmtId="49" fontId="12" fillId="23" borderId="14" xfId="0" applyNumberFormat="1" applyFont="1" applyFill="1" applyBorder="1"/>
    <xf numFmtId="49" fontId="12" fillId="23" borderId="55" xfId="0" applyNumberFormat="1" applyFont="1" applyFill="1" applyBorder="1" applyAlignment="1">
      <alignment horizontal="center" vertical="center" wrapText="1"/>
    </xf>
    <xf numFmtId="49" fontId="13" fillId="23" borderId="37" xfId="0" applyNumberFormat="1" applyFont="1" applyFill="1" applyBorder="1" applyAlignment="1">
      <alignment horizontal="center" vertical="center" wrapText="1"/>
    </xf>
    <xf numFmtId="49" fontId="8" fillId="23" borderId="0" xfId="0" applyNumberFormat="1" applyFont="1" applyFill="1" applyAlignment="1">
      <alignment horizontal="center" vertical="center" wrapText="1"/>
    </xf>
    <xf numFmtId="49" fontId="8" fillId="23" borderId="19" xfId="0" applyNumberFormat="1" applyFont="1" applyFill="1" applyBorder="1" applyAlignment="1">
      <alignment horizontal="center" vertical="center" wrapText="1"/>
    </xf>
    <xf numFmtId="0" fontId="13" fillId="23" borderId="19" xfId="0" applyFont="1" applyFill="1" applyBorder="1" applyAlignment="1">
      <alignment horizontal="left" vertical="center" wrapText="1"/>
    </xf>
    <xf numFmtId="49" fontId="8" fillId="23" borderId="40" xfId="0" applyNumberFormat="1" applyFont="1" applyFill="1" applyBorder="1" applyAlignment="1">
      <alignment horizontal="center" vertical="center" wrapText="1"/>
    </xf>
    <xf numFmtId="49" fontId="8" fillId="23" borderId="39" xfId="0" applyNumberFormat="1" applyFont="1" applyFill="1" applyBorder="1" applyAlignment="1">
      <alignment horizontal="center" vertical="center" wrapText="1"/>
    </xf>
    <xf numFmtId="0" fontId="13" fillId="23" borderId="39" xfId="0" applyFont="1" applyFill="1" applyBorder="1" applyAlignment="1">
      <alignment horizontal="left" vertical="center" wrapText="1"/>
    </xf>
    <xf numFmtId="0" fontId="13" fillId="23" borderId="17" xfId="0" applyFont="1" applyFill="1" applyBorder="1" applyAlignment="1">
      <alignment horizontal="left" vertical="center" wrapText="1"/>
    </xf>
    <xf numFmtId="49" fontId="13" fillId="23" borderId="42" xfId="0" applyNumberFormat="1" applyFont="1" applyFill="1" applyBorder="1" applyAlignment="1">
      <alignment horizontal="center" vertical="center" wrapText="1"/>
    </xf>
    <xf numFmtId="0" fontId="10" fillId="23" borderId="18" xfId="0" applyFont="1" applyFill="1" applyBorder="1" applyAlignment="1">
      <alignment horizontal="left" vertical="center" wrapText="1"/>
    </xf>
    <xf numFmtId="49" fontId="10" fillId="23" borderId="17" xfId="0" applyNumberFormat="1" applyFont="1" applyFill="1" applyBorder="1" applyAlignment="1">
      <alignment horizontal="center" vertical="center" wrapText="1"/>
    </xf>
    <xf numFmtId="0" fontId="10" fillId="23" borderId="13" xfId="0" applyFont="1" applyFill="1" applyBorder="1" applyAlignment="1">
      <alignment horizontal="center" vertical="center" wrapText="1"/>
    </xf>
    <xf numFmtId="0" fontId="7" fillId="23" borderId="0" xfId="43" applyFont="1" applyFill="1" applyAlignment="1">
      <alignment horizontal="right" vertical="center"/>
    </xf>
    <xf numFmtId="0" fontId="12" fillId="23" borderId="0" xfId="43" applyFont="1" applyFill="1" applyAlignment="1">
      <alignment vertical="center" wrapText="1"/>
    </xf>
    <xf numFmtId="0" fontId="35" fillId="23" borderId="42" xfId="0" applyFont="1" applyFill="1" applyBorder="1" applyAlignment="1">
      <alignment horizontal="center" vertical="center" wrapText="1"/>
    </xf>
    <xf numFmtId="0" fontId="35" fillId="23" borderId="17" xfId="0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center" vertical="center" wrapText="1"/>
    </xf>
    <xf numFmtId="0" fontId="35" fillId="23" borderId="27" xfId="0" applyFont="1" applyFill="1" applyBorder="1" applyAlignment="1">
      <alignment horizontal="center" vertical="center" wrapText="1"/>
    </xf>
    <xf numFmtId="0" fontId="35" fillId="23" borderId="31" xfId="0" applyFont="1" applyFill="1" applyBorder="1" applyAlignment="1">
      <alignment horizontal="center" vertical="center" wrapText="1"/>
    </xf>
    <xf numFmtId="49" fontId="35" fillId="23" borderId="27" xfId="0" applyNumberFormat="1" applyFont="1" applyFill="1" applyBorder="1" applyAlignment="1">
      <alignment horizontal="center" vertical="center" wrapText="1"/>
    </xf>
    <xf numFmtId="49" fontId="35" fillId="23" borderId="31" xfId="0" applyNumberFormat="1" applyFont="1" applyFill="1" applyBorder="1" applyAlignment="1">
      <alignment horizontal="center" vertical="center" wrapText="1"/>
    </xf>
    <xf numFmtId="49" fontId="35" fillId="23" borderId="10" xfId="0" applyNumberFormat="1" applyFont="1" applyFill="1" applyBorder="1" applyAlignment="1">
      <alignment horizontal="center" vertical="center" wrapText="1"/>
    </xf>
    <xf numFmtId="49" fontId="35" fillId="23" borderId="34" xfId="0" applyNumberFormat="1" applyFont="1" applyFill="1" applyBorder="1" applyAlignment="1">
      <alignment horizontal="center" vertical="center" wrapText="1"/>
    </xf>
    <xf numFmtId="0" fontId="35" fillId="23" borderId="55" xfId="0" applyFont="1" applyFill="1" applyBorder="1" applyAlignment="1">
      <alignment horizontal="left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14" fillId="23" borderId="0" xfId="43" applyFont="1" applyFill="1" applyAlignment="1">
      <alignment vertical="center" wrapText="1"/>
    </xf>
    <xf numFmtId="0" fontId="12" fillId="0" borderId="67" xfId="43" applyFont="1" applyBorder="1" applyAlignment="1">
      <alignment vertical="center"/>
    </xf>
    <xf numFmtId="0" fontId="13" fillId="23" borderId="72" xfId="0" applyFont="1" applyFill="1" applyBorder="1" applyAlignment="1">
      <alignment horizontal="left" vertical="center" wrapText="1"/>
    </xf>
    <xf numFmtId="0" fontId="35" fillId="23" borderId="74" xfId="0" applyFont="1" applyFill="1" applyBorder="1" applyAlignment="1">
      <alignment horizontal="left" vertical="center" wrapText="1"/>
    </xf>
    <xf numFmtId="0" fontId="35" fillId="23" borderId="67" xfId="0" applyFont="1" applyFill="1" applyBorder="1" applyAlignment="1">
      <alignment horizontal="left" vertical="center" wrapText="1"/>
    </xf>
    <xf numFmtId="0" fontId="13" fillId="23" borderId="65" xfId="0" applyFont="1" applyFill="1" applyBorder="1" applyAlignment="1">
      <alignment horizontal="left" vertical="center" wrapText="1"/>
    </xf>
    <xf numFmtId="0" fontId="13" fillId="23" borderId="75" xfId="0" applyFont="1" applyFill="1" applyBorder="1" applyAlignment="1">
      <alignment horizontal="left" vertical="center" wrapText="1"/>
    </xf>
    <xf numFmtId="0" fontId="7" fillId="23" borderId="30" xfId="0" applyFont="1" applyFill="1" applyBorder="1" applyAlignment="1">
      <alignment horizontal="left" vertical="center" wrapText="1"/>
    </xf>
    <xf numFmtId="0" fontId="10" fillId="23" borderId="67" xfId="0" applyFont="1" applyFill="1" applyBorder="1" applyAlignment="1">
      <alignment horizontal="left" vertical="center" wrapText="1"/>
    </xf>
    <xf numFmtId="0" fontId="13" fillId="23" borderId="60" xfId="0" applyFont="1" applyFill="1" applyBorder="1" applyAlignment="1">
      <alignment horizontal="left" vertical="center" wrapText="1"/>
    </xf>
    <xf numFmtId="0" fontId="35" fillId="23" borderId="61" xfId="0" applyFont="1" applyFill="1" applyBorder="1" applyAlignment="1">
      <alignment horizontal="left" wrapText="1"/>
    </xf>
    <xf numFmtId="0" fontId="7" fillId="23" borderId="61" xfId="0" applyFont="1" applyFill="1" applyBorder="1" applyAlignment="1">
      <alignment horizontal="left" vertical="center" wrapText="1"/>
    </xf>
    <xf numFmtId="0" fontId="7" fillId="23" borderId="73" xfId="0" applyFont="1" applyFill="1" applyBorder="1" applyAlignment="1">
      <alignment vertical="center"/>
    </xf>
    <xf numFmtId="0" fontId="35" fillId="23" borderId="61" xfId="0" applyFont="1" applyFill="1" applyBorder="1" applyAlignment="1">
      <alignment horizontal="left" vertical="center" wrapText="1"/>
    </xf>
    <xf numFmtId="0" fontId="7" fillId="23" borderId="61" xfId="0" applyFont="1" applyFill="1" applyBorder="1" applyAlignment="1">
      <alignment vertical="center"/>
    </xf>
    <xf numFmtId="0" fontId="7" fillId="23" borderId="76" xfId="0" applyFont="1" applyFill="1" applyBorder="1" applyAlignment="1">
      <alignment horizontal="left" vertical="center" wrapText="1"/>
    </xf>
    <xf numFmtId="0" fontId="13" fillId="23" borderId="38" xfId="0" applyFont="1" applyFill="1" applyBorder="1" applyAlignment="1">
      <alignment horizontal="left" vertical="center" wrapText="1"/>
    </xf>
    <xf numFmtId="0" fontId="13" fillId="23" borderId="77" xfId="0" applyFont="1" applyFill="1" applyBorder="1" applyAlignment="1">
      <alignment horizontal="left" vertical="center" wrapText="1"/>
    </xf>
    <xf numFmtId="0" fontId="35" fillId="23" borderId="30" xfId="0" applyFont="1" applyFill="1" applyBorder="1" applyAlignment="1">
      <alignment horizontal="left" vertical="center" wrapText="1"/>
    </xf>
    <xf numFmtId="0" fontId="7" fillId="23" borderId="74" xfId="0" applyFont="1" applyFill="1" applyBorder="1" applyAlignment="1">
      <alignment horizontal="left" vertical="center" wrapText="1"/>
    </xf>
    <xf numFmtId="0" fontId="8" fillId="23" borderId="72" xfId="0" applyFont="1" applyFill="1" applyBorder="1" applyAlignment="1">
      <alignment horizontal="left" vertical="center" wrapText="1"/>
    </xf>
    <xf numFmtId="0" fontId="13" fillId="23" borderId="74" xfId="0" applyFont="1" applyFill="1" applyBorder="1" applyAlignment="1">
      <alignment horizontal="left" vertical="center" wrapText="1"/>
    </xf>
    <xf numFmtId="0" fontId="13" fillId="23" borderId="67" xfId="0" applyFont="1" applyFill="1" applyBorder="1" applyAlignment="1">
      <alignment horizontal="left" vertical="center" wrapText="1"/>
    </xf>
    <xf numFmtId="0" fontId="10" fillId="23" borderId="7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13" fillId="23" borderId="19" xfId="0" applyNumberFormat="1" applyFont="1" applyFill="1" applyBorder="1" applyAlignment="1">
      <alignment horizontal="center" vertical="center" wrapText="1"/>
    </xf>
    <xf numFmtId="0" fontId="12" fillId="23" borderId="23" xfId="0" applyFont="1" applyFill="1" applyBorder="1" applyAlignment="1">
      <alignment vertical="center"/>
    </xf>
    <xf numFmtId="0" fontId="12" fillId="23" borderId="20" xfId="0" applyFont="1" applyFill="1" applyBorder="1" applyAlignment="1">
      <alignment vertical="center"/>
    </xf>
    <xf numFmtId="0" fontId="12" fillId="23" borderId="21" xfId="0" applyFont="1" applyFill="1" applyBorder="1" applyAlignment="1">
      <alignment vertical="center"/>
    </xf>
    <xf numFmtId="0" fontId="12" fillId="23" borderId="40" xfId="0" applyFont="1" applyFill="1" applyBorder="1" applyAlignment="1">
      <alignment vertical="center"/>
    </xf>
    <xf numFmtId="0" fontId="12" fillId="23" borderId="22" xfId="0" applyFont="1" applyFill="1" applyBorder="1" applyAlignment="1">
      <alignment vertical="center"/>
    </xf>
    <xf numFmtId="0" fontId="12" fillId="23" borderId="12" xfId="0" applyFont="1" applyFill="1" applyBorder="1" applyAlignment="1">
      <alignment vertical="center"/>
    </xf>
    <xf numFmtId="0" fontId="8" fillId="23" borderId="19" xfId="0" applyFont="1" applyFill="1" applyBorder="1" applyAlignment="1">
      <alignment horizontal="centerContinuous" vertical="center"/>
    </xf>
    <xf numFmtId="0" fontId="8" fillId="23" borderId="0" xfId="0" applyFont="1" applyFill="1" applyAlignment="1">
      <alignment horizontal="centerContinuous" vertical="center"/>
    </xf>
    <xf numFmtId="0" fontId="12" fillId="23" borderId="0" xfId="0" applyFont="1" applyFill="1" applyAlignment="1">
      <alignment horizontal="centerContinuous" vertical="center"/>
    </xf>
    <xf numFmtId="0" fontId="12" fillId="23" borderId="13" xfId="0" applyFont="1" applyFill="1" applyBorder="1" applyAlignment="1">
      <alignment vertical="center"/>
    </xf>
    <xf numFmtId="0" fontId="12" fillId="23" borderId="18" xfId="0" applyFont="1" applyFill="1" applyBorder="1" applyAlignment="1">
      <alignment vertical="center"/>
    </xf>
    <xf numFmtId="0" fontId="12" fillId="23" borderId="24" xfId="0" applyFont="1" applyFill="1" applyBorder="1" applyAlignment="1">
      <alignment vertical="center"/>
    </xf>
    <xf numFmtId="0" fontId="10" fillId="23" borderId="17" xfId="0" applyFont="1" applyFill="1" applyBorder="1" applyAlignment="1">
      <alignment vertical="center"/>
    </xf>
    <xf numFmtId="0" fontId="10" fillId="23" borderId="18" xfId="0" applyFont="1" applyFill="1" applyBorder="1" applyAlignment="1">
      <alignment vertical="center"/>
    </xf>
    <xf numFmtId="0" fontId="38" fillId="23" borderId="0" xfId="44" applyFont="1" applyFill="1"/>
    <xf numFmtId="0" fontId="39" fillId="23" borderId="0" xfId="44" applyFont="1" applyFill="1"/>
    <xf numFmtId="0" fontId="39" fillId="23" borderId="0" xfId="44" applyFont="1" applyFill="1" applyAlignment="1">
      <alignment horizontal="center" vertical="center"/>
    </xf>
    <xf numFmtId="0" fontId="40" fillId="23" borderId="41" xfId="44" applyFont="1" applyFill="1" applyBorder="1" applyAlignment="1">
      <alignment horizontal="center" vertical="center" wrapText="1"/>
    </xf>
    <xf numFmtId="0" fontId="39" fillId="23" borderId="0" xfId="44" applyFont="1" applyFill="1" applyAlignment="1">
      <alignment vertical="center"/>
    </xf>
    <xf numFmtId="2" fontId="38" fillId="23" borderId="48" xfId="44" applyNumberFormat="1" applyFont="1" applyFill="1" applyBorder="1" applyAlignment="1">
      <alignment horizontal="right" vertical="top" wrapText="1"/>
    </xf>
    <xf numFmtId="0" fontId="39" fillId="23" borderId="0" xfId="44" applyFont="1" applyFill="1" applyAlignment="1">
      <alignment horizontal="justify" vertical="top" wrapText="1"/>
    </xf>
    <xf numFmtId="0" fontId="38" fillId="23" borderId="0" xfId="44" applyFont="1" applyFill="1" applyAlignment="1">
      <alignment horizontal="justify" vertical="top" wrapText="1"/>
    </xf>
    <xf numFmtId="0" fontId="41" fillId="23" borderId="0" xfId="44" applyFont="1" applyFill="1" applyAlignment="1">
      <alignment horizontal="justify" vertical="top" wrapText="1"/>
    </xf>
    <xf numFmtId="0" fontId="42" fillId="23" borderId="0" xfId="44" applyFont="1" applyFill="1" applyAlignment="1">
      <alignment horizontal="justify" vertical="top" wrapText="1"/>
    </xf>
    <xf numFmtId="43" fontId="12" fillId="0" borderId="65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justify" vertical="center" wrapText="1"/>
    </xf>
    <xf numFmtId="43" fontId="12" fillId="0" borderId="6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justify" vertical="top" wrapText="1"/>
    </xf>
    <xf numFmtId="43" fontId="12" fillId="0" borderId="27" xfId="50" applyFont="1" applyFill="1" applyBorder="1" applyAlignment="1">
      <alignment horizontal="justify" vertical="center" wrapText="1"/>
    </xf>
    <xf numFmtId="43" fontId="12" fillId="0" borderId="28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justify" vertical="center" wrapText="1"/>
    </xf>
    <xf numFmtId="43" fontId="12" fillId="0" borderId="53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justify" vertical="center" wrapText="1"/>
    </xf>
    <xf numFmtId="43" fontId="12" fillId="0" borderId="29" xfId="50" applyFont="1" applyFill="1" applyBorder="1" applyAlignment="1">
      <alignment horizontal="center" vertical="center" wrapText="1"/>
    </xf>
    <xf numFmtId="43" fontId="12" fillId="0" borderId="50" xfId="50" applyFont="1" applyFill="1" applyBorder="1" applyAlignment="1">
      <alignment horizontal="center" vertical="center" wrapText="1"/>
    </xf>
    <xf numFmtId="43" fontId="12" fillId="0" borderId="33" xfId="50" applyFont="1" applyFill="1" applyBorder="1" applyAlignment="1">
      <alignment horizontal="center" vertical="center" wrapText="1"/>
    </xf>
    <xf numFmtId="43" fontId="12" fillId="0" borderId="58" xfId="50" applyFont="1" applyFill="1" applyBorder="1" applyAlignment="1">
      <alignment horizontal="center" vertical="center" wrapText="1"/>
    </xf>
    <xf numFmtId="43" fontId="12" fillId="0" borderId="64" xfId="50" applyFont="1" applyFill="1" applyBorder="1" applyAlignment="1">
      <alignment horizontal="center" vertical="center" wrapText="1"/>
    </xf>
    <xf numFmtId="43" fontId="12" fillId="0" borderId="71" xfId="50" applyFont="1" applyFill="1" applyBorder="1" applyAlignment="1">
      <alignment horizontal="center" vertical="center" wrapText="1"/>
    </xf>
    <xf numFmtId="43" fontId="12" fillId="0" borderId="40" xfId="50" applyFont="1" applyFill="1" applyBorder="1" applyAlignment="1">
      <alignment horizontal="justify" vertical="center" wrapText="1"/>
    </xf>
    <xf numFmtId="43" fontId="12" fillId="0" borderId="68" xfId="50" applyFont="1" applyFill="1" applyBorder="1" applyAlignment="1">
      <alignment horizontal="justify" vertical="center" wrapText="1"/>
    </xf>
    <xf numFmtId="43" fontId="12" fillId="0" borderId="36" xfId="50" applyFont="1" applyFill="1" applyBorder="1" applyAlignment="1">
      <alignment horizontal="center" vertical="center" wrapText="1"/>
    </xf>
    <xf numFmtId="43" fontId="12" fillId="0" borderId="54" xfId="50" applyFont="1" applyFill="1" applyBorder="1" applyAlignment="1">
      <alignment horizontal="center" vertical="center" wrapText="1"/>
    </xf>
    <xf numFmtId="43" fontId="12" fillId="0" borderId="21" xfId="50" applyFont="1" applyFill="1" applyBorder="1" applyAlignment="1">
      <alignment horizontal="justify" vertical="center" wrapText="1"/>
    </xf>
    <xf numFmtId="43" fontId="12" fillId="0" borderId="69" xfId="50" applyFont="1" applyFill="1" applyBorder="1" applyAlignment="1">
      <alignment horizontal="justify" vertical="center" wrapText="1"/>
    </xf>
    <xf numFmtId="43" fontId="12" fillId="0" borderId="62" xfId="50" applyFont="1" applyFill="1" applyBorder="1" applyAlignment="1">
      <alignment horizontal="center" vertical="center" wrapText="1"/>
    </xf>
    <xf numFmtId="43" fontId="12" fillId="0" borderId="62" xfId="50" applyFont="1" applyFill="1" applyBorder="1" applyAlignment="1">
      <alignment horizontal="justify" vertical="center" wrapText="1"/>
    </xf>
    <xf numFmtId="43" fontId="12" fillId="0" borderId="70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justify" vertical="center" wrapText="1"/>
    </xf>
    <xf numFmtId="43" fontId="12" fillId="0" borderId="26" xfId="50" applyFont="1" applyFill="1" applyBorder="1" applyAlignment="1">
      <alignment horizontal="center" vertical="center" wrapText="1"/>
    </xf>
    <xf numFmtId="43" fontId="12" fillId="0" borderId="56" xfId="50" applyFont="1" applyFill="1" applyBorder="1" applyAlignment="1">
      <alignment horizontal="center" vertical="center" wrapText="1"/>
    </xf>
    <xf numFmtId="43" fontId="12" fillId="0" borderId="51" xfId="50" applyFont="1" applyFill="1" applyBorder="1" applyAlignment="1">
      <alignment horizontal="center" vertical="center" wrapText="1"/>
    </xf>
    <xf numFmtId="43" fontId="12" fillId="0" borderId="27" xfId="50" applyFont="1" applyFill="1" applyBorder="1" applyAlignment="1">
      <alignment horizontal="center" vertical="center" wrapText="1"/>
    </xf>
    <xf numFmtId="43" fontId="12" fillId="0" borderId="28" xfId="50" applyFont="1" applyFill="1" applyBorder="1" applyAlignment="1">
      <alignment horizontal="center" vertical="center" wrapText="1"/>
    </xf>
    <xf numFmtId="43" fontId="12" fillId="0" borderId="31" xfId="50" applyFont="1" applyFill="1" applyBorder="1" applyAlignment="1">
      <alignment horizontal="center" vertical="center" wrapText="1"/>
    </xf>
    <xf numFmtId="43" fontId="12" fillId="0" borderId="32" xfId="50" applyFont="1" applyFill="1" applyBorder="1" applyAlignment="1">
      <alignment horizontal="center" vertical="center" wrapText="1"/>
    </xf>
    <xf numFmtId="43" fontId="12" fillId="0" borderId="25" xfId="50" applyFont="1" applyFill="1" applyBorder="1" applyAlignment="1">
      <alignment horizontal="center" vertical="center" wrapText="1"/>
    </xf>
    <xf numFmtId="43" fontId="12" fillId="0" borderId="49" xfId="50" applyFont="1" applyFill="1" applyBorder="1" applyAlignment="1">
      <alignment horizontal="center" vertical="center" wrapText="1"/>
    </xf>
    <xf numFmtId="43" fontId="12" fillId="0" borderId="30" xfId="50" applyFont="1" applyFill="1" applyBorder="1" applyAlignment="1">
      <alignment horizontal="center" vertical="center" wrapText="1"/>
    </xf>
    <xf numFmtId="43" fontId="12" fillId="0" borderId="38" xfId="50" applyFont="1" applyFill="1" applyBorder="1" applyAlignment="1">
      <alignment horizontal="center" vertical="center" wrapText="1"/>
    </xf>
    <xf numFmtId="43" fontId="12" fillId="0" borderId="60" xfId="50" applyFont="1" applyFill="1" applyBorder="1" applyAlignment="1">
      <alignment horizontal="center" vertical="center" wrapText="1"/>
    </xf>
    <xf numFmtId="43" fontId="12" fillId="0" borderId="61" xfId="50" applyFont="1" applyFill="1" applyBorder="1" applyAlignment="1">
      <alignment horizontal="center" vertical="center" wrapText="1"/>
    </xf>
    <xf numFmtId="43" fontId="12" fillId="0" borderId="63" xfId="50" applyFont="1" applyFill="1" applyBorder="1" applyAlignment="1">
      <alignment horizontal="center" vertical="center" wrapText="1"/>
    </xf>
    <xf numFmtId="43" fontId="12" fillId="0" borderId="35" xfId="50" applyFont="1" applyFill="1" applyBorder="1" applyAlignment="1">
      <alignment horizontal="center" vertical="center" wrapText="1"/>
    </xf>
    <xf numFmtId="43" fontId="12" fillId="0" borderId="57" xfId="50" applyFont="1" applyFill="1" applyBorder="1" applyAlignment="1">
      <alignment horizontal="center" vertical="center" wrapText="1"/>
    </xf>
    <xf numFmtId="43" fontId="12" fillId="0" borderId="73" xfId="50" applyFont="1" applyFill="1" applyBorder="1" applyAlignment="1">
      <alignment horizontal="center" vertical="center" wrapText="1"/>
    </xf>
    <xf numFmtId="43" fontId="12" fillId="0" borderId="18" xfId="50" applyFont="1" applyFill="1" applyBorder="1" applyAlignment="1">
      <alignment horizontal="justify" vertical="center" wrapText="1"/>
    </xf>
    <xf numFmtId="43" fontId="12" fillId="0" borderId="47" xfId="50" applyFont="1" applyFill="1" applyBorder="1" applyAlignment="1">
      <alignment horizontal="justify" vertical="center" wrapText="1"/>
    </xf>
    <xf numFmtId="43" fontId="12" fillId="0" borderId="46" xfId="50" applyFont="1" applyFill="1" applyBorder="1" applyAlignment="1">
      <alignment horizontal="center" vertical="center" wrapText="1"/>
    </xf>
    <xf numFmtId="43" fontId="12" fillId="0" borderId="59" xfId="50" applyFont="1" applyFill="1" applyBorder="1" applyAlignment="1">
      <alignment horizontal="center" vertical="center" wrapText="1"/>
    </xf>
    <xf numFmtId="0" fontId="12" fillId="23" borderId="12" xfId="0" quotePrefix="1" applyFont="1" applyFill="1" applyBorder="1" applyAlignment="1">
      <alignment vertical="center"/>
    </xf>
    <xf numFmtId="43" fontId="13" fillId="23" borderId="49" xfId="0" applyNumberFormat="1" applyFont="1" applyFill="1" applyBorder="1" applyAlignment="1">
      <alignment horizontal="left" vertical="center" wrapText="1"/>
    </xf>
    <xf numFmtId="43" fontId="35" fillId="23" borderId="51" xfId="50" applyFont="1" applyFill="1" applyBorder="1" applyAlignment="1">
      <alignment horizontal="left" vertical="center" wrapText="1"/>
    </xf>
    <xf numFmtId="43" fontId="35" fillId="23" borderId="24" xfId="50" applyFont="1" applyFill="1" applyBorder="1" applyAlignment="1">
      <alignment horizontal="left" vertical="center" wrapText="1"/>
    </xf>
    <xf numFmtId="43" fontId="13" fillId="23" borderId="41" xfId="50" applyFont="1" applyFill="1" applyBorder="1" applyAlignment="1">
      <alignment horizontal="left" vertical="center" wrapText="1"/>
    </xf>
    <xf numFmtId="43" fontId="13" fillId="23" borderId="22" xfId="50" applyFont="1" applyFill="1" applyBorder="1" applyAlignment="1">
      <alignment horizontal="left" vertical="center" wrapText="1"/>
    </xf>
    <xf numFmtId="43" fontId="13" fillId="23" borderId="49" xfId="50" applyFont="1" applyFill="1" applyBorder="1" applyAlignment="1">
      <alignment horizontal="left" vertical="center" wrapText="1"/>
    </xf>
    <xf numFmtId="43" fontId="7" fillId="23" borderId="50" xfId="50" applyFont="1" applyFill="1" applyBorder="1" applyAlignment="1">
      <alignment horizontal="left" vertical="center" wrapText="1"/>
    </xf>
    <xf numFmtId="43" fontId="10" fillId="23" borderId="24" xfId="50" applyFont="1" applyFill="1" applyBorder="1" applyAlignment="1">
      <alignment horizontal="left" vertical="center" wrapText="1"/>
    </xf>
    <xf numFmtId="43" fontId="13" fillId="23" borderId="15" xfId="50" applyFont="1" applyFill="1" applyBorder="1" applyAlignment="1">
      <alignment horizontal="left" vertical="center" wrapText="1"/>
    </xf>
    <xf numFmtId="43" fontId="35" fillId="23" borderId="10" xfId="50" applyFont="1" applyFill="1" applyBorder="1" applyAlignment="1">
      <alignment horizontal="left" wrapText="1"/>
    </xf>
    <xf numFmtId="43" fontId="7" fillId="23" borderId="10" xfId="50" applyFont="1" applyFill="1" applyBorder="1" applyAlignment="1">
      <alignment horizontal="left" vertical="center" wrapText="1"/>
    </xf>
    <xf numFmtId="43" fontId="7" fillId="23" borderId="37" xfId="50" applyFont="1" applyFill="1" applyBorder="1" applyAlignment="1">
      <alignment vertical="center"/>
    </xf>
    <xf numFmtId="43" fontId="35" fillId="23" borderId="10" xfId="50" applyFont="1" applyFill="1" applyBorder="1" applyAlignment="1">
      <alignment horizontal="left" vertical="center" wrapText="1"/>
    </xf>
    <xf numFmtId="43" fontId="7" fillId="23" borderId="10" xfId="50" applyFont="1" applyFill="1" applyBorder="1" applyAlignment="1">
      <alignment vertical="center"/>
    </xf>
    <xf numFmtId="43" fontId="7" fillId="23" borderId="16" xfId="50" applyFont="1" applyFill="1" applyBorder="1" applyAlignment="1">
      <alignment horizontal="left" vertical="center" wrapText="1"/>
    </xf>
    <xf numFmtId="43" fontId="13" fillId="23" borderId="12" xfId="50" applyFont="1" applyFill="1" applyBorder="1" applyAlignment="1">
      <alignment horizontal="left" vertical="center" wrapText="1"/>
    </xf>
    <xf numFmtId="43" fontId="13" fillId="23" borderId="48" xfId="50" applyFont="1" applyFill="1" applyBorder="1" applyAlignment="1">
      <alignment horizontal="left" vertical="center" wrapText="1"/>
    </xf>
    <xf numFmtId="43" fontId="35" fillId="23" borderId="50" xfId="50" applyFont="1" applyFill="1" applyBorder="1" applyAlignment="1">
      <alignment horizontal="left" vertical="center" wrapText="1"/>
    </xf>
    <xf numFmtId="43" fontId="7" fillId="23" borderId="51" xfId="50" applyFont="1" applyFill="1" applyBorder="1" applyAlignment="1">
      <alignment horizontal="left" vertical="center" wrapText="1"/>
    </xf>
    <xf numFmtId="43" fontId="8" fillId="23" borderId="49" xfId="50" applyFont="1" applyFill="1" applyBorder="1" applyAlignment="1">
      <alignment horizontal="left" vertical="center" wrapText="1"/>
    </xf>
    <xf numFmtId="43" fontId="13" fillId="23" borderId="51" xfId="50" applyFont="1" applyFill="1" applyBorder="1" applyAlignment="1">
      <alignment horizontal="left" vertical="center" wrapText="1"/>
    </xf>
    <xf numFmtId="43" fontId="13" fillId="23" borderId="24" xfId="50" applyFont="1" applyFill="1" applyBorder="1" applyAlignment="1">
      <alignment horizontal="left" vertical="center" wrapText="1"/>
    </xf>
    <xf numFmtId="43" fontId="10" fillId="23" borderId="17" xfId="50" applyFont="1" applyFill="1" applyBorder="1" applyAlignment="1">
      <alignment horizontal="left" vertical="center" wrapText="1"/>
    </xf>
    <xf numFmtId="43" fontId="13" fillId="23" borderId="43" xfId="50" applyFont="1" applyFill="1" applyBorder="1" applyAlignment="1">
      <alignment horizontal="left" vertical="center" wrapText="1"/>
    </xf>
    <xf numFmtId="43" fontId="35" fillId="23" borderId="44" xfId="50" applyFont="1" applyFill="1" applyBorder="1" applyAlignment="1">
      <alignment horizontal="left" vertical="center" wrapText="1"/>
    </xf>
    <xf numFmtId="43" fontId="35" fillId="23" borderId="55" xfId="50" applyFont="1" applyFill="1" applyBorder="1" applyAlignment="1">
      <alignment horizontal="left" vertical="center" wrapText="1"/>
    </xf>
    <xf numFmtId="43" fontId="13" fillId="23" borderId="19" xfId="50" applyFont="1" applyFill="1" applyBorder="1" applyAlignment="1">
      <alignment horizontal="left" vertical="center" wrapText="1"/>
    </xf>
    <xf numFmtId="43" fontId="13" fillId="23" borderId="39" xfId="50" applyFont="1" applyFill="1" applyBorder="1" applyAlignment="1">
      <alignment horizontal="left" vertical="center" wrapText="1"/>
    </xf>
    <xf numFmtId="43" fontId="13" fillId="23" borderId="17" xfId="50" applyFont="1" applyFill="1" applyBorder="1" applyAlignment="1">
      <alignment horizontal="left" vertical="center" wrapText="1"/>
    </xf>
    <xf numFmtId="43" fontId="10" fillId="23" borderId="13" xfId="5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5" fillId="23" borderId="11" xfId="0" applyFont="1" applyFill="1" applyBorder="1" applyAlignment="1">
      <alignment horizontal="left" vertical="center" wrapText="1"/>
    </xf>
    <xf numFmtId="43" fontId="12" fillId="0" borderId="30" xfId="50" applyFont="1" applyFill="1" applyBorder="1" applyAlignment="1">
      <alignment horizontal="justify" vertical="center" wrapText="1"/>
    </xf>
    <xf numFmtId="0" fontId="35" fillId="23" borderId="13" xfId="0" applyFont="1" applyFill="1" applyBorder="1" applyAlignment="1">
      <alignment horizontal="left" vertical="center" wrapText="1"/>
    </xf>
    <xf numFmtId="43" fontId="12" fillId="0" borderId="79" xfId="50" applyFont="1" applyFill="1" applyBorder="1" applyAlignment="1">
      <alignment horizontal="justify" vertical="center" wrapText="1"/>
    </xf>
    <xf numFmtId="43" fontId="12" fillId="0" borderId="80" xfId="50" applyFont="1" applyFill="1" applyBorder="1" applyAlignment="1">
      <alignment horizontal="justify" vertical="center" wrapText="1"/>
    </xf>
    <xf numFmtId="43" fontId="12" fillId="0" borderId="80" xfId="50" applyFont="1" applyFill="1" applyBorder="1" applyAlignment="1">
      <alignment horizontal="center" vertical="center" wrapText="1"/>
    </xf>
    <xf numFmtId="43" fontId="12" fillId="0" borderId="81" xfId="50" applyFont="1" applyFill="1" applyBorder="1" applyAlignment="1">
      <alignment horizontal="center" vertical="center" wrapText="1"/>
    </xf>
    <xf numFmtId="49" fontId="13" fillId="23" borderId="44" xfId="0" applyNumberFormat="1" applyFont="1" applyFill="1" applyBorder="1" applyAlignment="1">
      <alignment horizontal="center" vertical="center" wrapText="1"/>
    </xf>
    <xf numFmtId="0" fontId="35" fillId="23" borderId="44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7" fillId="23" borderId="11" xfId="0" applyFont="1" applyFill="1" applyBorder="1" applyAlignment="1">
      <alignment horizontal="left" vertical="center" wrapText="1"/>
    </xf>
    <xf numFmtId="43" fontId="12" fillId="0" borderId="44" xfId="50" applyFont="1" applyFill="1" applyBorder="1" applyAlignment="1">
      <alignment horizontal="justify" vertical="center" wrapText="1"/>
    </xf>
    <xf numFmtId="43" fontId="12" fillId="0" borderId="53" xfId="50" applyFont="1" applyFill="1" applyBorder="1" applyAlignment="1">
      <alignment horizontal="justify" vertical="center" wrapText="1"/>
    </xf>
    <xf numFmtId="0" fontId="7" fillId="23" borderId="14" xfId="0" applyFont="1" applyFill="1" applyBorder="1" applyAlignment="1">
      <alignment horizontal="center" vertical="center" wrapText="1"/>
    </xf>
    <xf numFmtId="0" fontId="7" fillId="23" borderId="14" xfId="0" applyFont="1" applyFill="1" applyBorder="1" applyAlignment="1">
      <alignment horizontal="left" vertical="center" wrapText="1"/>
    </xf>
    <xf numFmtId="43" fontId="12" fillId="0" borderId="55" xfId="50" applyFont="1" applyFill="1" applyBorder="1" applyAlignment="1">
      <alignment horizontal="justify" vertical="center" wrapText="1"/>
    </xf>
    <xf numFmtId="43" fontId="12" fillId="0" borderId="82" xfId="50" applyFont="1" applyFill="1" applyBorder="1" applyAlignment="1">
      <alignment horizontal="justify" vertical="center" wrapText="1"/>
    </xf>
    <xf numFmtId="43" fontId="12" fillId="0" borderId="35" xfId="50" applyFont="1" applyFill="1" applyBorder="1" applyAlignment="1">
      <alignment horizontal="justify" vertical="center" wrapText="1"/>
    </xf>
    <xf numFmtId="43" fontId="12" fillId="0" borderId="57" xfId="50" applyFont="1" applyFill="1" applyBorder="1" applyAlignment="1">
      <alignment horizontal="justify" vertical="center" wrapText="1"/>
    </xf>
    <xf numFmtId="43" fontId="12" fillId="0" borderId="54" xfId="50" applyFont="1" applyFill="1" applyBorder="1" applyAlignment="1">
      <alignment horizontal="justify" vertical="center" wrapText="1"/>
    </xf>
    <xf numFmtId="43" fontId="12" fillId="0" borderId="59" xfId="50" applyFont="1" applyFill="1" applyBorder="1" applyAlignment="1">
      <alignment horizontal="justify" vertical="center" wrapText="1"/>
    </xf>
    <xf numFmtId="0" fontId="10" fillId="23" borderId="13" xfId="0" applyFont="1" applyFill="1" applyBorder="1" applyAlignment="1">
      <alignment horizontal="left" vertical="center" wrapText="1"/>
    </xf>
    <xf numFmtId="43" fontId="12" fillId="0" borderId="67" xfId="50" applyFont="1" applyFill="1" applyBorder="1" applyAlignment="1">
      <alignment horizontal="justify" vertical="top" wrapText="1"/>
    </xf>
    <xf numFmtId="43" fontId="12" fillId="0" borderId="59" xfId="50" applyFont="1" applyFill="1" applyBorder="1" applyAlignment="1">
      <alignment horizontal="justify" vertical="top" wrapText="1"/>
    </xf>
    <xf numFmtId="0" fontId="13" fillId="23" borderId="15" xfId="0" applyFont="1" applyFill="1" applyBorder="1" applyAlignment="1">
      <alignment horizontal="center" vertical="center" wrapText="1"/>
    </xf>
    <xf numFmtId="0" fontId="35" fillId="23" borderId="10" xfId="0" applyFont="1" applyFill="1" applyBorder="1" applyAlignment="1">
      <alignment horizontal="center" vertical="center" wrapText="1"/>
    </xf>
    <xf numFmtId="0" fontId="35" fillId="23" borderId="11" xfId="0" applyFont="1" applyFill="1" applyBorder="1" applyAlignment="1">
      <alignment horizontal="center" vertical="center" wrapText="1"/>
    </xf>
    <xf numFmtId="0" fontId="36" fillId="23" borderId="14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center" vertical="center" wrapText="1"/>
    </xf>
    <xf numFmtId="43" fontId="12" fillId="0" borderId="83" xfId="50" applyFont="1" applyFill="1" applyBorder="1" applyAlignment="1">
      <alignment horizontal="justify" vertical="center" wrapText="1"/>
    </xf>
    <xf numFmtId="0" fontId="13" fillId="23" borderId="13" xfId="0" applyFont="1" applyFill="1" applyBorder="1" applyAlignment="1">
      <alignment horizontal="center" vertical="center" wrapText="1"/>
    </xf>
    <xf numFmtId="0" fontId="7" fillId="23" borderId="13" xfId="0" applyFont="1" applyFill="1" applyBorder="1" applyAlignment="1">
      <alignment horizontal="right" vertical="center"/>
    </xf>
    <xf numFmtId="0" fontId="13" fillId="23" borderId="13" xfId="0" applyFont="1" applyFill="1" applyBorder="1" applyAlignment="1">
      <alignment horizontal="left" vertical="center" wrapText="1"/>
    </xf>
    <xf numFmtId="43" fontId="12" fillId="0" borderId="56" xfId="50" applyFont="1" applyFill="1" applyBorder="1" applyAlignment="1">
      <alignment horizontal="justify" vertical="center" wrapText="1"/>
    </xf>
    <xf numFmtId="49" fontId="7" fillId="23" borderId="14" xfId="0" applyNumberFormat="1" applyFont="1" applyFill="1" applyBorder="1" applyAlignment="1">
      <alignment horizontal="center" vertical="center" wrapText="1"/>
    </xf>
    <xf numFmtId="49" fontId="35" fillId="23" borderId="14" xfId="0" applyNumberFormat="1" applyFont="1" applyFill="1" applyBorder="1" applyAlignment="1">
      <alignment horizontal="center" vertical="center" wrapText="1"/>
    </xf>
    <xf numFmtId="49" fontId="12" fillId="23" borderId="14" xfId="0" applyNumberFormat="1" applyFont="1" applyFill="1" applyBorder="1" applyAlignment="1">
      <alignment horizontal="center" vertical="center" wrapText="1"/>
    </xf>
    <xf numFmtId="0" fontId="35" fillId="23" borderId="14" xfId="0" applyFont="1" applyFill="1" applyBorder="1" applyAlignment="1">
      <alignment horizontal="left" vertical="center" wrapText="1"/>
    </xf>
    <xf numFmtId="0" fontId="8" fillId="23" borderId="15" xfId="0" applyFont="1" applyFill="1" applyBorder="1" applyAlignment="1">
      <alignment horizontal="left" vertical="center" wrapText="1"/>
    </xf>
    <xf numFmtId="49" fontId="35" fillId="23" borderId="11" xfId="0" applyNumberFormat="1" applyFont="1" applyFill="1" applyBorder="1" applyAlignment="1">
      <alignment horizontal="center" vertical="center" wrapText="1"/>
    </xf>
    <xf numFmtId="49" fontId="33" fillId="23" borderId="14" xfId="0" applyNumberFormat="1" applyFont="1" applyFill="1" applyBorder="1"/>
    <xf numFmtId="49" fontId="35" fillId="23" borderId="13" xfId="0" applyNumberFormat="1" applyFont="1" applyFill="1" applyBorder="1" applyAlignment="1">
      <alignment horizontal="center" vertical="center" wrapText="1"/>
    </xf>
    <xf numFmtId="43" fontId="12" fillId="0" borderId="83" xfId="50" applyFont="1" applyFill="1" applyBorder="1" applyAlignment="1">
      <alignment horizontal="center" vertical="center" wrapText="1"/>
    </xf>
    <xf numFmtId="43" fontId="12" fillId="0" borderId="84" xfId="50" applyFont="1" applyFill="1" applyBorder="1" applyAlignment="1">
      <alignment horizontal="center" vertical="center" wrapText="1"/>
    </xf>
    <xf numFmtId="43" fontId="12" fillId="0" borderId="72" xfId="50" applyFont="1" applyFill="1" applyBorder="1" applyAlignment="1">
      <alignment horizontal="center" vertical="center" wrapText="1"/>
    </xf>
    <xf numFmtId="49" fontId="7" fillId="23" borderId="14" xfId="0" applyNumberFormat="1" applyFont="1" applyFill="1" applyBorder="1" applyAlignment="1">
      <alignment horizontal="right" vertical="center"/>
    </xf>
    <xf numFmtId="43" fontId="12" fillId="0" borderId="34" xfId="50" applyFont="1" applyFill="1" applyBorder="1" applyAlignment="1">
      <alignment horizontal="center" vertical="center" wrapText="1"/>
    </xf>
    <xf numFmtId="43" fontId="12" fillId="0" borderId="82" xfId="50" applyFont="1" applyFill="1" applyBorder="1" applyAlignment="1">
      <alignment horizontal="center" vertical="center" wrapText="1"/>
    </xf>
    <xf numFmtId="43" fontId="12" fillId="0" borderId="18" xfId="50" applyFont="1" applyFill="1" applyBorder="1" applyAlignment="1">
      <alignment horizontal="center" vertical="center" wrapText="1"/>
    </xf>
    <xf numFmtId="43" fontId="12" fillId="0" borderId="47" xfId="50" applyFont="1" applyFill="1" applyBorder="1" applyAlignment="1">
      <alignment horizontal="center" vertical="center" wrapText="1"/>
    </xf>
    <xf numFmtId="43" fontId="12" fillId="0" borderId="65" xfId="50" applyFont="1" applyFill="1" applyBorder="1" applyAlignment="1">
      <alignment horizontal="center" vertical="center" wrapText="1"/>
    </xf>
    <xf numFmtId="0" fontId="13" fillId="23" borderId="25" xfId="0" applyFont="1" applyFill="1" applyBorder="1" applyAlignment="1">
      <alignment horizontal="left" vertical="center" wrapText="1"/>
    </xf>
    <xf numFmtId="0" fontId="35" fillId="23" borderId="27" xfId="0" applyFont="1" applyFill="1" applyBorder="1" applyAlignment="1">
      <alignment horizontal="left" vertical="center" wrapText="1"/>
    </xf>
    <xf numFmtId="0" fontId="35" fillId="23" borderId="34" xfId="0" applyFont="1" applyFill="1" applyBorder="1" applyAlignment="1">
      <alignment horizontal="left" vertical="center" wrapText="1"/>
    </xf>
    <xf numFmtId="0" fontId="35" fillId="23" borderId="83" xfId="0" applyFont="1" applyFill="1" applyBorder="1" applyAlignment="1">
      <alignment horizontal="left" vertical="center" wrapText="1"/>
    </xf>
    <xf numFmtId="49" fontId="8" fillId="23" borderId="37" xfId="0" applyNumberFormat="1" applyFont="1" applyFill="1" applyBorder="1" applyAlignment="1">
      <alignment horizontal="center" vertical="center" wrapText="1"/>
    </xf>
    <xf numFmtId="0" fontId="13" fillId="23" borderId="0" xfId="0" applyFont="1" applyFill="1" applyAlignment="1">
      <alignment horizontal="left" vertical="center" wrapText="1"/>
    </xf>
    <xf numFmtId="0" fontId="13" fillId="23" borderId="40" xfId="0" applyFont="1" applyFill="1" applyBorder="1" applyAlignment="1">
      <alignment horizontal="left" vertical="center" wrapText="1"/>
    </xf>
    <xf numFmtId="49" fontId="13" fillId="23" borderId="14" xfId="0" applyNumberFormat="1" applyFont="1" applyFill="1" applyBorder="1" applyAlignment="1">
      <alignment horizontal="center" vertical="center" wrapText="1"/>
    </xf>
    <xf numFmtId="49" fontId="10" fillId="23" borderId="13" xfId="0" applyNumberFormat="1" applyFont="1" applyFill="1" applyBorder="1" applyAlignment="1">
      <alignment horizontal="center" vertical="center" wrapText="1"/>
    </xf>
    <xf numFmtId="0" fontId="10" fillId="23" borderId="24" xfId="0" applyFont="1" applyFill="1" applyBorder="1" applyAlignment="1">
      <alignment horizontal="center" vertical="center" wrapText="1"/>
    </xf>
    <xf numFmtId="43" fontId="13" fillId="0" borderId="38" xfId="50" applyFont="1" applyFill="1" applyBorder="1" applyAlignment="1">
      <alignment horizontal="left" vertical="center" wrapText="1"/>
    </xf>
    <xf numFmtId="43" fontId="13" fillId="0" borderId="36" xfId="50" applyFont="1" applyFill="1" applyBorder="1" applyAlignment="1">
      <alignment horizontal="left" vertical="center" wrapText="1"/>
    </xf>
    <xf numFmtId="43" fontId="7" fillId="23" borderId="0" xfId="50" applyFont="1" applyFill="1" applyAlignment="1">
      <alignment horizontal="right" vertical="center"/>
    </xf>
    <xf numFmtId="43" fontId="12" fillId="23" borderId="0" xfId="50" applyFont="1" applyFill="1" applyAlignment="1">
      <alignment vertical="center"/>
    </xf>
    <xf numFmtId="43" fontId="12" fillId="0" borderId="0" xfId="50" applyFont="1" applyFill="1" applyAlignment="1">
      <alignment vertical="center"/>
    </xf>
    <xf numFmtId="43" fontId="12" fillId="0" borderId="0" xfId="50" applyFont="1" applyFill="1" applyBorder="1"/>
    <xf numFmtId="164" fontId="12" fillId="0" borderId="0" xfId="0" applyNumberFormat="1" applyFont="1" applyAlignment="1">
      <alignment vertical="center"/>
    </xf>
    <xf numFmtId="43" fontId="12" fillId="0" borderId="0" xfId="0" applyNumberFormat="1" applyFont="1" applyAlignment="1">
      <alignment vertical="center"/>
    </xf>
    <xf numFmtId="0" fontId="15" fillId="0" borderId="39" xfId="0" applyFont="1" applyBorder="1" applyAlignment="1">
      <alignment horizontal="left" wrapText="1"/>
    </xf>
    <xf numFmtId="0" fontId="15" fillId="0" borderId="2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/>
    </xf>
    <xf numFmtId="0" fontId="8" fillId="23" borderId="40" xfId="0" applyFont="1" applyFill="1" applyBorder="1" applyAlignment="1">
      <alignment horizontal="center" vertical="center"/>
    </xf>
    <xf numFmtId="0" fontId="8" fillId="23" borderId="41" xfId="0" applyFont="1" applyFill="1" applyBorder="1" applyAlignment="1">
      <alignment horizontal="center" vertical="center"/>
    </xf>
    <xf numFmtId="0" fontId="7" fillId="23" borderId="20" xfId="0" applyFont="1" applyFill="1" applyBorder="1" applyAlignment="1">
      <alignment horizontal="center" vertical="center" wrapText="1"/>
    </xf>
    <xf numFmtId="0" fontId="7" fillId="23" borderId="21" xfId="0" applyFont="1" applyFill="1" applyBorder="1" applyAlignment="1">
      <alignment horizontal="center" vertical="center" wrapText="1"/>
    </xf>
    <xf numFmtId="0" fontId="7" fillId="23" borderId="22" xfId="0" applyFont="1" applyFill="1" applyBorder="1" applyAlignment="1">
      <alignment horizontal="center" vertical="center" wrapText="1"/>
    </xf>
    <xf numFmtId="0" fontId="7" fillId="23" borderId="17" xfId="0" applyFont="1" applyFill="1" applyBorder="1" applyAlignment="1">
      <alignment horizontal="center" vertical="center" wrapText="1"/>
    </xf>
    <xf numFmtId="0" fontId="7" fillId="23" borderId="18" xfId="0" applyFont="1" applyFill="1" applyBorder="1" applyAlignment="1">
      <alignment horizontal="center" vertical="center" wrapText="1"/>
    </xf>
    <xf numFmtId="0" fontId="7" fillId="23" borderId="24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1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wrapText="1"/>
    </xf>
    <xf numFmtId="0" fontId="15" fillId="0" borderId="40" xfId="0" applyFont="1" applyBorder="1" applyAlignment="1">
      <alignment horizontal="left" wrapText="1"/>
    </xf>
    <xf numFmtId="0" fontId="5" fillId="23" borderId="62" xfId="43" applyFont="1" applyFill="1" applyBorder="1" applyAlignment="1">
      <alignment horizontal="center" vertical="center" wrapText="1"/>
    </xf>
    <xf numFmtId="0" fontId="5" fillId="23" borderId="46" xfId="43" applyFont="1" applyFill="1" applyBorder="1" applyAlignment="1">
      <alignment horizontal="center" vertical="center" wrapText="1"/>
    </xf>
    <xf numFmtId="0" fontId="14" fillId="0" borderId="0" xfId="43" applyFont="1" applyAlignment="1">
      <alignment horizontal="center" vertical="center" wrapText="1"/>
    </xf>
    <xf numFmtId="0" fontId="14" fillId="0" borderId="66" xfId="43" applyFont="1" applyBorder="1" applyAlignment="1">
      <alignment horizontal="center" vertical="center" wrapText="1"/>
    </xf>
    <xf numFmtId="0" fontId="15" fillId="0" borderId="65" xfId="0" applyFont="1" applyBorder="1" applyAlignment="1">
      <alignment horizontal="left" wrapText="1"/>
    </xf>
    <xf numFmtId="0" fontId="5" fillId="23" borderId="62" xfId="0" applyFont="1" applyFill="1" applyBorder="1" applyAlignment="1">
      <alignment horizontal="center" vertical="center" wrapText="1"/>
    </xf>
    <xf numFmtId="0" fontId="5" fillId="23" borderId="46" xfId="0" applyFont="1" applyFill="1" applyBorder="1" applyAlignment="1">
      <alignment horizontal="center" vertical="center" wrapText="1"/>
    </xf>
    <xf numFmtId="0" fontId="5" fillId="23" borderId="26" xfId="0" applyFont="1" applyFill="1" applyBorder="1" applyAlignment="1">
      <alignment horizontal="center" vertical="center" wrapText="1"/>
    </xf>
    <xf numFmtId="0" fontId="5" fillId="23" borderId="35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7" fillId="23" borderId="20" xfId="43" applyFont="1" applyFill="1" applyBorder="1" applyAlignment="1">
      <alignment horizontal="center" vertical="center" wrapText="1"/>
    </xf>
    <xf numFmtId="0" fontId="7" fillId="23" borderId="21" xfId="43" applyFont="1" applyFill="1" applyBorder="1" applyAlignment="1">
      <alignment horizontal="center" vertical="center" wrapText="1"/>
    </xf>
    <xf numFmtId="0" fontId="7" fillId="23" borderId="22" xfId="43" applyFont="1" applyFill="1" applyBorder="1" applyAlignment="1">
      <alignment horizontal="center" vertical="center" wrapText="1"/>
    </xf>
    <xf numFmtId="0" fontId="7" fillId="23" borderId="17" xfId="43" applyFont="1" applyFill="1" applyBorder="1" applyAlignment="1">
      <alignment horizontal="center" vertical="center" wrapText="1"/>
    </xf>
    <xf numFmtId="0" fontId="7" fillId="23" borderId="18" xfId="43" applyFont="1" applyFill="1" applyBorder="1" applyAlignment="1">
      <alignment horizontal="center" vertical="center" wrapText="1"/>
    </xf>
    <xf numFmtId="0" fontId="7" fillId="23" borderId="24" xfId="43" applyFont="1" applyFill="1" applyBorder="1" applyAlignment="1">
      <alignment horizontal="center" vertical="center" wrapText="1"/>
    </xf>
    <xf numFmtId="0" fontId="8" fillId="23" borderId="48" xfId="43" applyFont="1" applyFill="1" applyBorder="1" applyAlignment="1">
      <alignment horizontal="center" vertical="center" wrapText="1"/>
    </xf>
    <xf numFmtId="0" fontId="8" fillId="23" borderId="13" xfId="43" applyFont="1" applyFill="1" applyBorder="1" applyAlignment="1">
      <alignment horizontal="center" vertical="center" wrapText="1"/>
    </xf>
    <xf numFmtId="0" fontId="43" fillId="23" borderId="39" xfId="44" applyFont="1" applyFill="1" applyBorder="1" applyAlignment="1">
      <alignment horizontal="center" vertical="center" wrapText="1"/>
    </xf>
    <xf numFmtId="0" fontId="43" fillId="23" borderId="40" xfId="44" applyFont="1" applyFill="1" applyBorder="1" applyAlignment="1">
      <alignment horizontal="center" vertical="center" wrapText="1"/>
    </xf>
    <xf numFmtId="0" fontId="43" fillId="23" borderId="41" xfId="44" applyFont="1" applyFill="1" applyBorder="1" applyAlignment="1">
      <alignment horizontal="center" vertical="center" wrapText="1"/>
    </xf>
    <xf numFmtId="0" fontId="38" fillId="23" borderId="48" xfId="44" applyFont="1" applyFill="1" applyBorder="1" applyAlignment="1">
      <alignment horizontal="center" vertical="center"/>
    </xf>
    <xf numFmtId="0" fontId="38" fillId="23" borderId="13" xfId="44" applyFont="1" applyFill="1" applyBorder="1" applyAlignment="1">
      <alignment horizontal="center" vertical="center"/>
    </xf>
    <xf numFmtId="0" fontId="40" fillId="23" borderId="48" xfId="0" applyFont="1" applyFill="1" applyBorder="1" applyAlignment="1">
      <alignment horizontal="center" vertical="center" wrapText="1"/>
    </xf>
    <xf numFmtId="0" fontId="40" fillId="23" borderId="13" xfId="0" applyFont="1" applyFill="1" applyBorder="1" applyAlignment="1">
      <alignment horizontal="center" vertical="center" wrapText="1"/>
    </xf>
  </cellXfs>
  <cellStyles count="5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Comma 2" xfId="45" xr:uid="{00000000-0005-0000-0000-00001B000000}"/>
    <cellStyle name="Input" xfId="28" builtinId="20" customBuiltin="1"/>
    <cellStyle name="Migliaia" xfId="50" builtinId="3"/>
    <cellStyle name="Migliaia 9 5" xfId="51" xr:uid="{00000000-0005-0000-0000-00001E000000}"/>
    <cellStyle name="Neutrale" xfId="29" builtinId="28" customBuiltin="1"/>
    <cellStyle name="Normal 2" xfId="46" xr:uid="{00000000-0005-0000-0000-000020000000}"/>
    <cellStyle name="Normale" xfId="0" builtinId="0"/>
    <cellStyle name="Normale 2" xfId="30" xr:uid="{00000000-0005-0000-0000-000022000000}"/>
    <cellStyle name="Normale 2 2" xfId="44" xr:uid="{00000000-0005-0000-0000-000023000000}"/>
    <cellStyle name="Normale 3" xfId="43" xr:uid="{00000000-0005-0000-0000-000024000000}"/>
    <cellStyle name="Normale 4" xfId="47" xr:uid="{00000000-0005-0000-0000-000025000000}"/>
    <cellStyle name="Normale 4 2" xfId="48" xr:uid="{00000000-0005-0000-0000-000026000000}"/>
    <cellStyle name="Normale 4 3" xfId="49" xr:uid="{00000000-0005-0000-0000-000027000000}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CD/ARCS/modelli%20ministeriali%20LA/modello%20LA%202024/_MOD%20LA%20ELABORAarc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lo LA cost dir"/>
      <sheetName val="Modello LA cost ribalta"/>
      <sheetName val="MODLA"/>
    </sheetNames>
    <sheetDataSet>
      <sheetData sheetId="0"/>
      <sheetData sheetId="1"/>
      <sheetData sheetId="2">
        <row r="94">
          <cell r="E94">
            <v>306879788.23999995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02CA-E9FD-444D-8416-F6F8824AC531}">
  <sheetPr>
    <pageSetUpPr fitToPage="1"/>
  </sheetPr>
  <dimension ref="A1:R126"/>
  <sheetViews>
    <sheetView tabSelected="1" topLeftCell="D91" zoomScale="90" zoomScaleNormal="90" workbookViewId="0">
      <selection activeCell="E134" sqref="E134"/>
    </sheetView>
  </sheetViews>
  <sheetFormatPr defaultColWidth="9.140625" defaultRowHeight="12.75" x14ac:dyDescent="0.2"/>
  <cols>
    <col min="1" max="1" width="8.85546875" style="28" bestFit="1" customWidth="1"/>
    <col min="2" max="2" width="7.85546875" style="28" bestFit="1" customWidth="1"/>
    <col min="3" max="3" width="6.42578125" style="28" bestFit="1" customWidth="1"/>
    <col min="4" max="4" width="76.42578125" style="32" customWidth="1"/>
    <col min="5" max="5" width="16.5703125" style="4" bestFit="1" customWidth="1"/>
    <col min="6" max="6" width="18.7109375" style="4" customWidth="1"/>
    <col min="7" max="7" width="14.85546875" style="4" customWidth="1"/>
    <col min="8" max="8" width="15.140625" style="4" customWidth="1"/>
    <col min="9" max="9" width="15.5703125" style="4" customWidth="1"/>
    <col min="10" max="13" width="14.85546875" style="4" customWidth="1"/>
    <col min="14" max="14" width="15.140625" style="4" customWidth="1"/>
    <col min="15" max="15" width="16" style="4" customWidth="1"/>
    <col min="16" max="16" width="14.85546875" style="4" customWidth="1"/>
    <col min="17" max="17" width="15.85546875" style="4" customWidth="1"/>
    <col min="18" max="18" width="15.85546875" style="4" bestFit="1" customWidth="1"/>
    <col min="19" max="16384" width="9.140625" style="3"/>
  </cols>
  <sheetData>
    <row r="1" spans="1:18" ht="35.25" customHeight="1" thickBot="1" x14ac:dyDescent="0.25">
      <c r="A1" s="351" t="s">
        <v>228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</row>
    <row r="2" spans="1:18" ht="13.5" thickBot="1" x14ac:dyDescent="0.25">
      <c r="D2" s="352" t="s">
        <v>0</v>
      </c>
      <c r="E2" s="353"/>
      <c r="F2" s="353"/>
      <c r="G2" s="353"/>
      <c r="H2" s="354"/>
      <c r="I2" s="32"/>
      <c r="J2" s="352" t="s">
        <v>1</v>
      </c>
      <c r="K2" s="353"/>
      <c r="L2" s="353"/>
      <c r="M2" s="353"/>
      <c r="N2" s="353"/>
      <c r="O2" s="354"/>
      <c r="P2" s="32"/>
      <c r="Q2" s="32"/>
      <c r="R2" s="32"/>
    </row>
    <row r="3" spans="1:18" ht="12" customHeight="1" thickBot="1" x14ac:dyDescent="0.25">
      <c r="D3" s="29"/>
      <c r="E3" s="32"/>
      <c r="F3" s="32"/>
      <c r="G3" s="32"/>
      <c r="H3" s="174"/>
      <c r="I3" s="32"/>
      <c r="J3" s="175"/>
      <c r="K3" s="176"/>
      <c r="L3" s="176"/>
      <c r="M3" s="176"/>
      <c r="N3" s="177"/>
      <c r="O3" s="178"/>
      <c r="P3" s="32"/>
      <c r="Q3" s="32"/>
      <c r="R3" s="32"/>
    </row>
    <row r="4" spans="1:18" ht="27.75" customHeight="1" thickBot="1" x14ac:dyDescent="0.25">
      <c r="D4" s="30" t="s">
        <v>2</v>
      </c>
      <c r="E4" s="246" t="s">
        <v>256</v>
      </c>
      <c r="F4" s="32"/>
      <c r="G4" s="43" t="s">
        <v>45</v>
      </c>
      <c r="H4" s="179">
        <v>960</v>
      </c>
      <c r="I4" s="32"/>
      <c r="J4" s="180" t="s">
        <v>3</v>
      </c>
      <c r="K4" s="181"/>
      <c r="L4" s="182"/>
      <c r="M4" s="182"/>
      <c r="N4" s="183">
        <v>2025</v>
      </c>
      <c r="O4" s="174"/>
      <c r="P4" s="32"/>
      <c r="Q4" s="32"/>
      <c r="R4" s="32"/>
    </row>
    <row r="5" spans="1:18" ht="12" customHeight="1" thickBot="1" x14ac:dyDescent="0.25">
      <c r="D5" s="31"/>
      <c r="E5" s="184"/>
      <c r="F5" s="184"/>
      <c r="G5" s="184"/>
      <c r="H5" s="185"/>
      <c r="I5" s="32"/>
      <c r="J5" s="186"/>
      <c r="K5" s="187"/>
      <c r="L5" s="184"/>
      <c r="M5" s="184"/>
      <c r="N5" s="184"/>
      <c r="O5" s="185"/>
      <c r="P5" s="32"/>
      <c r="Q5" s="32"/>
      <c r="R5" s="32"/>
    </row>
    <row r="6" spans="1:18" ht="13.5" thickBot="1" x14ac:dyDescent="0.25"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ht="19.5" customHeight="1" thickBot="1" x14ac:dyDescent="0.25">
      <c r="A7" s="355"/>
      <c r="B7" s="356"/>
      <c r="C7" s="357"/>
      <c r="D7" s="361" t="s">
        <v>4</v>
      </c>
      <c r="E7" s="363" t="s">
        <v>5</v>
      </c>
      <c r="F7" s="364"/>
      <c r="G7" s="363" t="s">
        <v>6</v>
      </c>
      <c r="H7" s="364"/>
      <c r="I7" s="364"/>
      <c r="J7" s="363" t="s">
        <v>21</v>
      </c>
      <c r="K7" s="364"/>
      <c r="L7" s="364"/>
      <c r="M7" s="365"/>
      <c r="N7" s="366" t="s">
        <v>7</v>
      </c>
      <c r="O7" s="368" t="s">
        <v>226</v>
      </c>
      <c r="P7" s="366" t="s">
        <v>8</v>
      </c>
      <c r="Q7" s="368" t="s">
        <v>227</v>
      </c>
      <c r="R7" s="370" t="s">
        <v>9</v>
      </c>
    </row>
    <row r="8" spans="1:18" ht="69" customHeight="1" thickBot="1" x14ac:dyDescent="0.25">
      <c r="A8" s="358"/>
      <c r="B8" s="359"/>
      <c r="C8" s="360"/>
      <c r="D8" s="362"/>
      <c r="E8" s="1" t="s">
        <v>10</v>
      </c>
      <c r="F8" s="2" t="s">
        <v>11</v>
      </c>
      <c r="G8" s="18" t="s">
        <v>12</v>
      </c>
      <c r="H8" s="2" t="s">
        <v>13</v>
      </c>
      <c r="I8" s="277" t="s">
        <v>14</v>
      </c>
      <c r="J8" s="278" t="s">
        <v>22</v>
      </c>
      <c r="K8" s="278" t="s">
        <v>225</v>
      </c>
      <c r="L8" s="278" t="s">
        <v>23</v>
      </c>
      <c r="M8" s="278" t="s">
        <v>24</v>
      </c>
      <c r="N8" s="367"/>
      <c r="O8" s="369"/>
      <c r="P8" s="367"/>
      <c r="Q8" s="369"/>
      <c r="R8" s="371"/>
    </row>
    <row r="9" spans="1:18" ht="20.100000000000001" customHeight="1" thickBot="1" x14ac:dyDescent="0.3">
      <c r="A9" s="372" t="s">
        <v>33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50"/>
    </row>
    <row r="10" spans="1:18" ht="30.75" customHeight="1" x14ac:dyDescent="0.2">
      <c r="A10" s="33" t="s">
        <v>46</v>
      </c>
      <c r="B10" s="34"/>
      <c r="C10" s="35"/>
      <c r="D10" s="61" t="s">
        <v>47</v>
      </c>
      <c r="E10" s="223">
        <f>+E11+E12</f>
        <v>17596851.27</v>
      </c>
      <c r="F10" s="224">
        <f t="shared" ref="F10:Q10" si="0">+F11+F12</f>
        <v>57629.46</v>
      </c>
      <c r="G10" s="224">
        <f t="shared" si="0"/>
        <v>0</v>
      </c>
      <c r="H10" s="224">
        <f t="shared" si="0"/>
        <v>247671.62999999998</v>
      </c>
      <c r="I10" s="224">
        <f t="shared" si="0"/>
        <v>757769.46</v>
      </c>
      <c r="J10" s="224">
        <f t="shared" si="0"/>
        <v>21176.21</v>
      </c>
      <c r="K10" s="224">
        <f t="shared" si="0"/>
        <v>40759.259999999995</v>
      </c>
      <c r="L10" s="224">
        <f t="shared" si="0"/>
        <v>3274.2999999999997</v>
      </c>
      <c r="M10" s="224">
        <f t="shared" si="0"/>
        <v>145620.67000000001</v>
      </c>
      <c r="N10" s="224">
        <f t="shared" si="0"/>
        <v>7943.03</v>
      </c>
      <c r="O10" s="224">
        <f t="shared" si="0"/>
        <v>3396469.5500000003</v>
      </c>
      <c r="P10" s="224">
        <f t="shared" si="0"/>
        <v>62449.19</v>
      </c>
      <c r="Q10" s="224">
        <f t="shared" si="0"/>
        <v>0</v>
      </c>
      <c r="R10" s="226">
        <f>SUM(E10:Q10)</f>
        <v>22337614.030000009</v>
      </c>
    </row>
    <row r="11" spans="1:18" ht="24" customHeight="1" x14ac:dyDescent="0.2">
      <c r="A11" s="37"/>
      <c r="B11" s="135" t="s">
        <v>48</v>
      </c>
      <c r="C11" s="38"/>
      <c r="D11" s="279" t="s">
        <v>49</v>
      </c>
      <c r="E11" s="280">
        <v>17275017</v>
      </c>
      <c r="F11" s="280">
        <v>37838.79</v>
      </c>
      <c r="G11" s="280">
        <v>0</v>
      </c>
      <c r="H11" s="280">
        <v>42056.27</v>
      </c>
      <c r="I11" s="280">
        <v>559738.36</v>
      </c>
      <c r="J11" s="280">
        <v>17629.46</v>
      </c>
      <c r="K11" s="280">
        <v>39979.42</v>
      </c>
      <c r="L11" s="280">
        <v>2525.4899999999998</v>
      </c>
      <c r="M11" s="280">
        <v>134176.44</v>
      </c>
      <c r="N11" s="280">
        <v>7789.33</v>
      </c>
      <c r="O11" s="280">
        <v>8993.99</v>
      </c>
      <c r="P11" s="280">
        <v>61240.76</v>
      </c>
      <c r="Q11" s="280">
        <v>0</v>
      </c>
      <c r="R11" s="206">
        <f>SUM(E11:Q11)</f>
        <v>18186985.309999999</v>
      </c>
    </row>
    <row r="12" spans="1:18" ht="26.25" customHeight="1" thickBot="1" x14ac:dyDescent="0.25">
      <c r="A12" s="40"/>
      <c r="B12" s="136" t="s">
        <v>50</v>
      </c>
      <c r="C12" s="146"/>
      <c r="D12" s="281" t="s">
        <v>51</v>
      </c>
      <c r="E12" s="282">
        <v>321834.27</v>
      </c>
      <c r="F12" s="283">
        <v>19790.669999999998</v>
      </c>
      <c r="G12" s="284">
        <v>0</v>
      </c>
      <c r="H12" s="283">
        <v>205615.35999999999</v>
      </c>
      <c r="I12" s="283">
        <v>198031.1</v>
      </c>
      <c r="J12" s="283">
        <v>3546.75</v>
      </c>
      <c r="K12" s="283">
        <v>779.84</v>
      </c>
      <c r="L12" s="283">
        <v>748.81</v>
      </c>
      <c r="M12" s="283">
        <v>11444.23</v>
      </c>
      <c r="N12" s="283">
        <v>153.69999999999999</v>
      </c>
      <c r="O12" s="283">
        <v>3387475.56</v>
      </c>
      <c r="P12" s="283">
        <v>1208.43</v>
      </c>
      <c r="Q12" s="283">
        <v>0</v>
      </c>
      <c r="R12" s="285">
        <f t="shared" ref="R12:R27" si="1">SUM(E12:Q12)</f>
        <v>4150628.72</v>
      </c>
    </row>
    <row r="13" spans="1:18" ht="30.75" customHeight="1" thickBot="1" x14ac:dyDescent="0.25">
      <c r="A13" s="42" t="s">
        <v>52</v>
      </c>
      <c r="B13" s="43"/>
      <c r="C13" s="44"/>
      <c r="D13" s="80" t="s">
        <v>53</v>
      </c>
      <c r="E13" s="214">
        <v>71.48</v>
      </c>
      <c r="F13" s="215">
        <v>941.9</v>
      </c>
      <c r="G13" s="216">
        <v>0</v>
      </c>
      <c r="H13" s="199">
        <v>667.93</v>
      </c>
      <c r="I13" s="199">
        <v>483677.69</v>
      </c>
      <c r="J13" s="215">
        <v>8807.1200000000008</v>
      </c>
      <c r="K13" s="215">
        <v>34206.82</v>
      </c>
      <c r="L13" s="215">
        <v>2768.82</v>
      </c>
      <c r="M13" s="199">
        <v>87818.49</v>
      </c>
      <c r="N13" s="199">
        <v>0.46</v>
      </c>
      <c r="O13" s="199">
        <v>68606.91</v>
      </c>
      <c r="P13" s="199">
        <v>3.58</v>
      </c>
      <c r="Q13" s="199">
        <v>0</v>
      </c>
      <c r="R13" s="217">
        <f t="shared" si="1"/>
        <v>687571.19999999984</v>
      </c>
    </row>
    <row r="14" spans="1:18" ht="21" customHeight="1" thickBot="1" x14ac:dyDescent="0.25">
      <c r="A14" s="42" t="s">
        <v>54</v>
      </c>
      <c r="B14" s="43"/>
      <c r="C14" s="44"/>
      <c r="D14" s="80" t="s">
        <v>55</v>
      </c>
      <c r="E14" s="214">
        <v>58544.19</v>
      </c>
      <c r="F14" s="215">
        <v>27448.87</v>
      </c>
      <c r="G14" s="216">
        <v>5870.5</v>
      </c>
      <c r="H14" s="199">
        <v>1618.13</v>
      </c>
      <c r="I14" s="199">
        <v>324288.90999999997</v>
      </c>
      <c r="J14" s="215">
        <v>19454.89</v>
      </c>
      <c r="K14" s="215">
        <v>59589.05</v>
      </c>
      <c r="L14" s="215">
        <v>4526.71</v>
      </c>
      <c r="M14" s="199">
        <v>198794.38</v>
      </c>
      <c r="N14" s="199">
        <v>38.69</v>
      </c>
      <c r="O14" s="199">
        <v>59.89</v>
      </c>
      <c r="P14" s="199">
        <v>304.18</v>
      </c>
      <c r="Q14" s="199">
        <v>0</v>
      </c>
      <c r="R14" s="217">
        <f t="shared" si="1"/>
        <v>700538.39</v>
      </c>
    </row>
    <row r="15" spans="1:18" ht="20.100000000000001" customHeight="1" thickBot="1" x14ac:dyDescent="0.25">
      <c r="A15" s="42" t="s">
        <v>56</v>
      </c>
      <c r="B15" s="43"/>
      <c r="C15" s="44"/>
      <c r="D15" s="80" t="s">
        <v>57</v>
      </c>
      <c r="E15" s="214">
        <v>40197.81</v>
      </c>
      <c r="F15" s="215">
        <v>17496.12</v>
      </c>
      <c r="G15" s="216">
        <v>0</v>
      </c>
      <c r="H15" s="199">
        <v>77385.31</v>
      </c>
      <c r="I15" s="199">
        <v>273538.68</v>
      </c>
      <c r="J15" s="215">
        <v>19871.490000000002</v>
      </c>
      <c r="K15" s="215">
        <v>4734.22</v>
      </c>
      <c r="L15" s="215">
        <v>2174.85</v>
      </c>
      <c r="M15" s="199">
        <v>79484.36</v>
      </c>
      <c r="N15" s="199">
        <v>25.96</v>
      </c>
      <c r="O15" s="199">
        <v>42.83</v>
      </c>
      <c r="P15" s="199">
        <v>204.08</v>
      </c>
      <c r="Q15" s="199">
        <v>0</v>
      </c>
      <c r="R15" s="217">
        <f t="shared" si="1"/>
        <v>515155.70999999996</v>
      </c>
    </row>
    <row r="16" spans="1:18" ht="20.100000000000001" customHeight="1" thickBot="1" x14ac:dyDescent="0.25">
      <c r="A16" s="46" t="s">
        <v>58</v>
      </c>
      <c r="B16" s="47"/>
      <c r="C16" s="145"/>
      <c r="D16" s="83" t="s">
        <v>59</v>
      </c>
      <c r="E16" s="214">
        <v>282.27</v>
      </c>
      <c r="F16" s="215">
        <v>3626.24</v>
      </c>
      <c r="G16" s="216">
        <v>0</v>
      </c>
      <c r="H16" s="199">
        <v>84001.600000000006</v>
      </c>
      <c r="I16" s="199">
        <v>112397.42</v>
      </c>
      <c r="J16" s="215">
        <v>8405.7800000000007</v>
      </c>
      <c r="K16" s="215">
        <v>1848.95</v>
      </c>
      <c r="L16" s="215">
        <v>694.13</v>
      </c>
      <c r="M16" s="199">
        <v>27750.32</v>
      </c>
      <c r="N16" s="199">
        <v>1.76</v>
      </c>
      <c r="O16" s="199">
        <v>7.35</v>
      </c>
      <c r="P16" s="199">
        <v>13.83</v>
      </c>
      <c r="Q16" s="199">
        <v>0</v>
      </c>
      <c r="R16" s="217">
        <f t="shared" si="1"/>
        <v>239029.65000000002</v>
      </c>
    </row>
    <row r="17" spans="1:18" ht="28.5" customHeight="1" x14ac:dyDescent="0.2">
      <c r="A17" s="46" t="s">
        <v>60</v>
      </c>
      <c r="B17" s="34"/>
      <c r="C17" s="35"/>
      <c r="D17" s="61" t="s">
        <v>61</v>
      </c>
      <c r="E17" s="223">
        <f>+E18+E22</f>
        <v>478799.35</v>
      </c>
      <c r="F17" s="224">
        <f t="shared" ref="F17:Q17" si="2">+F18+F22</f>
        <v>25398.34</v>
      </c>
      <c r="G17" s="224">
        <f t="shared" si="2"/>
        <v>0</v>
      </c>
      <c r="H17" s="224">
        <f t="shared" si="2"/>
        <v>3824989.4799999995</v>
      </c>
      <c r="I17" s="224">
        <f t="shared" si="2"/>
        <v>749644.09000000008</v>
      </c>
      <c r="J17" s="224">
        <f t="shared" si="2"/>
        <v>291492.76999999996</v>
      </c>
      <c r="K17" s="224">
        <f t="shared" si="2"/>
        <v>64583.86</v>
      </c>
      <c r="L17" s="224">
        <f t="shared" si="2"/>
        <v>1939.7999999999997</v>
      </c>
      <c r="M17" s="224">
        <f t="shared" si="2"/>
        <v>81544.22</v>
      </c>
      <c r="N17" s="224">
        <f t="shared" si="2"/>
        <v>226.85</v>
      </c>
      <c r="O17" s="224">
        <f t="shared" si="2"/>
        <v>611.81000000000006</v>
      </c>
      <c r="P17" s="224">
        <f t="shared" si="2"/>
        <v>1783.4899999999998</v>
      </c>
      <c r="Q17" s="224">
        <f t="shared" si="2"/>
        <v>0</v>
      </c>
      <c r="R17" s="226">
        <f t="shared" si="1"/>
        <v>5521014.0599999987</v>
      </c>
    </row>
    <row r="18" spans="1:18" ht="14.25" x14ac:dyDescent="0.2">
      <c r="A18" s="49"/>
      <c r="B18" s="135" t="s">
        <v>62</v>
      </c>
      <c r="C18" s="27"/>
      <c r="D18" s="279" t="s">
        <v>218</v>
      </c>
      <c r="E18" s="280">
        <f>+E19+E20+E21</f>
        <v>458537.99</v>
      </c>
      <c r="F18" s="205">
        <f t="shared" ref="F18:Q18" si="3">+F19+F20+F21</f>
        <v>18920.400000000001</v>
      </c>
      <c r="G18" s="205">
        <f t="shared" si="3"/>
        <v>0</v>
      </c>
      <c r="H18" s="205">
        <f t="shared" si="3"/>
        <v>3085896.05</v>
      </c>
      <c r="I18" s="205">
        <f t="shared" si="3"/>
        <v>495709.02</v>
      </c>
      <c r="J18" s="205">
        <f t="shared" si="3"/>
        <v>282556.59999999998</v>
      </c>
      <c r="K18" s="205">
        <f t="shared" si="3"/>
        <v>6684.83</v>
      </c>
      <c r="L18" s="205">
        <f t="shared" si="3"/>
        <v>712.62</v>
      </c>
      <c r="M18" s="205">
        <f t="shared" si="3"/>
        <v>27034.55</v>
      </c>
      <c r="N18" s="205">
        <f t="shared" si="3"/>
        <v>214.82</v>
      </c>
      <c r="O18" s="205">
        <f t="shared" si="3"/>
        <v>592.20000000000005</v>
      </c>
      <c r="P18" s="205">
        <f t="shared" si="3"/>
        <v>1688.9099999999999</v>
      </c>
      <c r="Q18" s="205">
        <f t="shared" si="3"/>
        <v>0</v>
      </c>
      <c r="R18" s="206">
        <f t="shared" si="1"/>
        <v>4378547.99</v>
      </c>
    </row>
    <row r="19" spans="1:18" ht="14.25" x14ac:dyDescent="0.2">
      <c r="A19" s="49"/>
      <c r="B19" s="50"/>
      <c r="C19" s="27" t="s">
        <v>63</v>
      </c>
      <c r="D19" s="66" t="s">
        <v>64</v>
      </c>
      <c r="E19" s="203">
        <v>11055.75</v>
      </c>
      <c r="F19" s="204">
        <v>8717.7900000000009</v>
      </c>
      <c r="G19" s="208">
        <v>0</v>
      </c>
      <c r="H19" s="205">
        <v>134.09</v>
      </c>
      <c r="I19" s="205">
        <v>20273.310000000001</v>
      </c>
      <c r="J19" s="204">
        <v>1666.1</v>
      </c>
      <c r="K19" s="204">
        <v>0.5</v>
      </c>
      <c r="L19" s="204">
        <v>0</v>
      </c>
      <c r="M19" s="205">
        <v>2.73</v>
      </c>
      <c r="N19" s="205">
        <v>8.9</v>
      </c>
      <c r="O19" s="205">
        <v>11.2</v>
      </c>
      <c r="P19" s="205">
        <v>69.94</v>
      </c>
      <c r="Q19" s="205">
        <v>0</v>
      </c>
      <c r="R19" s="206">
        <f t="shared" si="1"/>
        <v>41940.310000000005</v>
      </c>
    </row>
    <row r="20" spans="1:18" ht="14.25" x14ac:dyDescent="0.2">
      <c r="A20" s="49"/>
      <c r="B20" s="50"/>
      <c r="C20" s="51" t="s">
        <v>65</v>
      </c>
      <c r="D20" s="66" t="s">
        <v>66</v>
      </c>
      <c r="E20" s="203">
        <v>190814.68</v>
      </c>
      <c r="F20" s="204">
        <v>3842.51</v>
      </c>
      <c r="G20" s="208">
        <v>0</v>
      </c>
      <c r="H20" s="205">
        <v>3084963.81</v>
      </c>
      <c r="I20" s="205">
        <v>430610.59</v>
      </c>
      <c r="J20" s="204">
        <v>278231.73</v>
      </c>
      <c r="K20" s="204">
        <v>5704.42</v>
      </c>
      <c r="L20" s="204">
        <v>14.85</v>
      </c>
      <c r="M20" s="205">
        <v>11721.72</v>
      </c>
      <c r="N20" s="205">
        <v>87.58</v>
      </c>
      <c r="O20" s="205">
        <v>442.64</v>
      </c>
      <c r="P20" s="205">
        <v>688.56</v>
      </c>
      <c r="Q20" s="205">
        <v>0</v>
      </c>
      <c r="R20" s="206">
        <f t="shared" si="1"/>
        <v>4007123.0900000003</v>
      </c>
    </row>
    <row r="21" spans="1:18" ht="14.25" x14ac:dyDescent="0.2">
      <c r="A21" s="49"/>
      <c r="B21" s="50"/>
      <c r="C21" s="51" t="s">
        <v>67</v>
      </c>
      <c r="D21" s="66" t="s">
        <v>68</v>
      </c>
      <c r="E21" s="203">
        <v>256667.56</v>
      </c>
      <c r="F21" s="204">
        <v>6360.1</v>
      </c>
      <c r="G21" s="208">
        <v>0</v>
      </c>
      <c r="H21" s="205">
        <v>798.15</v>
      </c>
      <c r="I21" s="205">
        <v>44825.120000000003</v>
      </c>
      <c r="J21" s="204">
        <v>2658.77</v>
      </c>
      <c r="K21" s="204">
        <v>979.91</v>
      </c>
      <c r="L21" s="204">
        <v>697.77</v>
      </c>
      <c r="M21" s="205">
        <v>15310.1</v>
      </c>
      <c r="N21" s="205">
        <v>118.34</v>
      </c>
      <c r="O21" s="205">
        <v>138.36000000000001</v>
      </c>
      <c r="P21" s="205">
        <v>930.41</v>
      </c>
      <c r="Q21" s="205">
        <v>0</v>
      </c>
      <c r="R21" s="206">
        <f t="shared" si="1"/>
        <v>329484.58999999997</v>
      </c>
    </row>
    <row r="22" spans="1:18" ht="27" customHeight="1" x14ac:dyDescent="0.2">
      <c r="A22" s="286"/>
      <c r="B22" s="287" t="s">
        <v>69</v>
      </c>
      <c r="C22" s="288"/>
      <c r="D22" s="71" t="s">
        <v>70</v>
      </c>
      <c r="E22" s="280">
        <f>+E23+E24</f>
        <v>20261.36</v>
      </c>
      <c r="F22" s="205">
        <f t="shared" ref="F22:Q22" si="4">+F23+F24</f>
        <v>6477.94</v>
      </c>
      <c r="G22" s="205">
        <f t="shared" si="4"/>
        <v>0</v>
      </c>
      <c r="H22" s="205">
        <f t="shared" si="4"/>
        <v>739093.42999999993</v>
      </c>
      <c r="I22" s="205">
        <f t="shared" si="4"/>
        <v>253935.07</v>
      </c>
      <c r="J22" s="205">
        <f t="shared" si="4"/>
        <v>8936.17</v>
      </c>
      <c r="K22" s="205">
        <f t="shared" si="4"/>
        <v>57899.03</v>
      </c>
      <c r="L22" s="205">
        <f t="shared" si="4"/>
        <v>1227.1799999999998</v>
      </c>
      <c r="M22" s="205">
        <f t="shared" si="4"/>
        <v>54509.67</v>
      </c>
      <c r="N22" s="205">
        <f t="shared" si="4"/>
        <v>12.03</v>
      </c>
      <c r="O22" s="205">
        <f t="shared" si="4"/>
        <v>19.61</v>
      </c>
      <c r="P22" s="205">
        <f t="shared" si="4"/>
        <v>94.58</v>
      </c>
      <c r="Q22" s="205">
        <f t="shared" si="4"/>
        <v>0</v>
      </c>
      <c r="R22" s="206">
        <f t="shared" si="1"/>
        <v>1142466.07</v>
      </c>
    </row>
    <row r="23" spans="1:18" ht="17.25" customHeight="1" x14ac:dyDescent="0.2">
      <c r="A23" s="70"/>
      <c r="B23" s="70"/>
      <c r="C23" s="70" t="s">
        <v>192</v>
      </c>
      <c r="D23" s="289" t="s">
        <v>197</v>
      </c>
      <c r="E23" s="290">
        <v>0</v>
      </c>
      <c r="F23" s="204">
        <v>0</v>
      </c>
      <c r="G23" s="208">
        <v>0</v>
      </c>
      <c r="H23" s="205">
        <v>739002.32</v>
      </c>
      <c r="I23" s="205">
        <v>247103.65</v>
      </c>
      <c r="J23" s="204">
        <v>8437.98</v>
      </c>
      <c r="K23" s="204">
        <v>57759.28</v>
      </c>
      <c r="L23" s="204">
        <v>1204.3699999999999</v>
      </c>
      <c r="M23" s="205">
        <v>53523.22</v>
      </c>
      <c r="N23" s="205">
        <v>0</v>
      </c>
      <c r="O23" s="205">
        <v>5.44</v>
      </c>
      <c r="P23" s="205">
        <v>0</v>
      </c>
      <c r="Q23" s="205">
        <v>0</v>
      </c>
      <c r="R23" s="291">
        <f t="shared" si="1"/>
        <v>1107036.26</v>
      </c>
    </row>
    <row r="24" spans="1:18" ht="17.25" customHeight="1" thickBot="1" x14ac:dyDescent="0.25">
      <c r="A24" s="292"/>
      <c r="B24" s="292"/>
      <c r="C24" s="292" t="s">
        <v>194</v>
      </c>
      <c r="D24" s="293" t="s">
        <v>193</v>
      </c>
      <c r="E24" s="294">
        <v>20261.36</v>
      </c>
      <c r="F24" s="295">
        <v>6477.94</v>
      </c>
      <c r="G24" s="239">
        <v>0</v>
      </c>
      <c r="H24" s="296">
        <v>91.11</v>
      </c>
      <c r="I24" s="296">
        <v>6831.42</v>
      </c>
      <c r="J24" s="295">
        <v>498.19</v>
      </c>
      <c r="K24" s="295">
        <v>139.75</v>
      </c>
      <c r="L24" s="295">
        <v>22.81</v>
      </c>
      <c r="M24" s="296">
        <v>986.45</v>
      </c>
      <c r="N24" s="296">
        <v>12.03</v>
      </c>
      <c r="O24" s="296">
        <v>14.17</v>
      </c>
      <c r="P24" s="296">
        <v>94.58</v>
      </c>
      <c r="Q24" s="296">
        <v>0</v>
      </c>
      <c r="R24" s="297">
        <f t="shared" si="1"/>
        <v>35429.81</v>
      </c>
    </row>
    <row r="25" spans="1:18" ht="15" customHeight="1" thickBot="1" x14ac:dyDescent="0.25">
      <c r="A25" s="55" t="s">
        <v>71</v>
      </c>
      <c r="B25" s="43"/>
      <c r="C25" s="44"/>
      <c r="D25" s="80" t="s">
        <v>72</v>
      </c>
      <c r="E25" s="198">
        <v>5645.97</v>
      </c>
      <c r="F25" s="199">
        <v>25450.42</v>
      </c>
      <c r="G25" s="199">
        <v>0</v>
      </c>
      <c r="H25" s="199">
        <v>663.67</v>
      </c>
      <c r="I25" s="199">
        <v>135184.48000000001</v>
      </c>
      <c r="J25" s="199">
        <v>8832.69</v>
      </c>
      <c r="K25" s="199">
        <v>1821.52</v>
      </c>
      <c r="L25" s="199">
        <v>1392.27</v>
      </c>
      <c r="M25" s="199">
        <v>79526.94</v>
      </c>
      <c r="N25" s="199">
        <v>13.99</v>
      </c>
      <c r="O25" s="199">
        <v>22.51</v>
      </c>
      <c r="P25" s="199">
        <v>110</v>
      </c>
      <c r="Q25" s="199">
        <v>0</v>
      </c>
      <c r="R25" s="298">
        <f t="shared" si="1"/>
        <v>258664.46</v>
      </c>
    </row>
    <row r="26" spans="1:18" ht="20.100000000000001" customHeight="1" thickBot="1" x14ac:dyDescent="0.25">
      <c r="A26" s="55" t="s">
        <v>195</v>
      </c>
      <c r="B26" s="43"/>
      <c r="C26" s="146"/>
      <c r="D26" s="80" t="s">
        <v>196</v>
      </c>
      <c r="E26" s="200">
        <v>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0</v>
      </c>
      <c r="R26" s="299">
        <f t="shared" si="1"/>
        <v>0</v>
      </c>
    </row>
    <row r="27" spans="1:18" ht="20.100000000000001" customHeight="1" thickBot="1" x14ac:dyDescent="0.25">
      <c r="A27" s="56">
        <v>19999</v>
      </c>
      <c r="B27" s="40"/>
      <c r="C27" s="146"/>
      <c r="D27" s="300" t="s">
        <v>229</v>
      </c>
      <c r="E27" s="301">
        <f>+E26+E25+E17+E16+E15+E14+E13+E10</f>
        <v>18180392.34</v>
      </c>
      <c r="F27" s="202">
        <f t="shared" ref="F27:Q27" si="5">+F26+F25+F17+F16+F15+F14+F13+F10</f>
        <v>157991.34999999998</v>
      </c>
      <c r="G27" s="202">
        <f t="shared" si="5"/>
        <v>5870.5</v>
      </c>
      <c r="H27" s="202">
        <f t="shared" si="5"/>
        <v>4236997.75</v>
      </c>
      <c r="I27" s="202">
        <f t="shared" si="5"/>
        <v>2836500.73</v>
      </c>
      <c r="J27" s="202">
        <f t="shared" si="5"/>
        <v>378040.95</v>
      </c>
      <c r="K27" s="202">
        <f t="shared" si="5"/>
        <v>207543.67999999999</v>
      </c>
      <c r="L27" s="202">
        <f t="shared" si="5"/>
        <v>16770.879999999997</v>
      </c>
      <c r="M27" s="202">
        <f t="shared" si="5"/>
        <v>700539.38000000012</v>
      </c>
      <c r="N27" s="202">
        <f t="shared" si="5"/>
        <v>8250.74</v>
      </c>
      <c r="O27" s="202">
        <f t="shared" si="5"/>
        <v>3465820.85</v>
      </c>
      <c r="P27" s="202">
        <f t="shared" si="5"/>
        <v>64868.35</v>
      </c>
      <c r="Q27" s="202">
        <f t="shared" si="5"/>
        <v>0</v>
      </c>
      <c r="R27" s="302">
        <f t="shared" si="1"/>
        <v>30259587.5</v>
      </c>
    </row>
    <row r="28" spans="1:18" ht="20.100000000000001" customHeight="1" thickBot="1" x14ac:dyDescent="0.3">
      <c r="A28" s="348" t="s">
        <v>34</v>
      </c>
      <c r="B28" s="373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50"/>
    </row>
    <row r="29" spans="1:18" ht="20.100000000000001" customHeight="1" x14ac:dyDescent="0.2">
      <c r="A29" s="303" t="s">
        <v>73</v>
      </c>
      <c r="B29" s="35"/>
      <c r="C29" s="35"/>
      <c r="D29" s="61" t="s">
        <v>25</v>
      </c>
      <c r="E29" s="223">
        <f>+E30+E37+E43</f>
        <v>138333.57999999999</v>
      </c>
      <c r="F29" s="224">
        <f t="shared" ref="F29:Q29" si="6">+F30+F37+F43</f>
        <v>20451.379999999997</v>
      </c>
      <c r="G29" s="224">
        <f t="shared" si="6"/>
        <v>0</v>
      </c>
      <c r="H29" s="224">
        <f t="shared" si="6"/>
        <v>1564492.1500000001</v>
      </c>
      <c r="I29" s="224">
        <f t="shared" si="6"/>
        <v>199671.13</v>
      </c>
      <c r="J29" s="224">
        <f t="shared" si="6"/>
        <v>6821.41</v>
      </c>
      <c r="K29" s="224">
        <f t="shared" si="6"/>
        <v>4535.66</v>
      </c>
      <c r="L29" s="224">
        <f t="shared" si="6"/>
        <v>3789.2200000000003</v>
      </c>
      <c r="M29" s="224">
        <f t="shared" si="6"/>
        <v>215445.10000000003</v>
      </c>
      <c r="N29" s="224">
        <f t="shared" si="6"/>
        <v>71.44</v>
      </c>
      <c r="O29" s="224">
        <f t="shared" si="6"/>
        <v>2391.1</v>
      </c>
      <c r="P29" s="224">
        <f t="shared" si="6"/>
        <v>93840.65</v>
      </c>
      <c r="Q29" s="224">
        <f t="shared" si="6"/>
        <v>0</v>
      </c>
      <c r="R29" s="226">
        <f t="shared" ref="R29:R92" si="7">SUM(E29:Q29)</f>
        <v>2249842.8199999998</v>
      </c>
    </row>
    <row r="30" spans="1:18" ht="20.100000000000001" customHeight="1" x14ac:dyDescent="0.25">
      <c r="A30" s="62"/>
      <c r="B30" s="304" t="s">
        <v>74</v>
      </c>
      <c r="C30" s="63"/>
      <c r="D30" s="64" t="s">
        <v>27</v>
      </c>
      <c r="E30" s="280">
        <f>SUM(E31:E36)</f>
        <v>3676.29</v>
      </c>
      <c r="F30" s="280">
        <f t="shared" ref="F30:Q30" si="8">SUM(F31:F36)</f>
        <v>2754.53</v>
      </c>
      <c r="G30" s="280">
        <f t="shared" si="8"/>
        <v>0</v>
      </c>
      <c r="H30" s="280">
        <f t="shared" si="8"/>
        <v>1563613.79</v>
      </c>
      <c r="I30" s="280">
        <f t="shared" si="8"/>
        <v>78788.399999999994</v>
      </c>
      <c r="J30" s="280">
        <f t="shared" si="8"/>
        <v>294.95999999999998</v>
      </c>
      <c r="K30" s="280">
        <f t="shared" si="8"/>
        <v>2.04</v>
      </c>
      <c r="L30" s="280">
        <f t="shared" si="8"/>
        <v>0</v>
      </c>
      <c r="M30" s="280">
        <f t="shared" si="8"/>
        <v>157917.39000000001</v>
      </c>
      <c r="N30" s="280">
        <f t="shared" si="8"/>
        <v>2.89</v>
      </c>
      <c r="O30" s="280">
        <f t="shared" si="8"/>
        <v>2306.46</v>
      </c>
      <c r="P30" s="280">
        <f t="shared" si="8"/>
        <v>93301.72</v>
      </c>
      <c r="Q30" s="280">
        <f t="shared" si="8"/>
        <v>0</v>
      </c>
      <c r="R30" s="291">
        <f>SUM(E30:Q30)</f>
        <v>1902658.4699999997</v>
      </c>
    </row>
    <row r="31" spans="1:18" ht="20.100000000000001" customHeight="1" x14ac:dyDescent="0.2">
      <c r="A31" s="51"/>
      <c r="B31" s="51"/>
      <c r="C31" s="51" t="s">
        <v>75</v>
      </c>
      <c r="D31" s="66" t="s">
        <v>76</v>
      </c>
      <c r="E31" s="280">
        <v>3676.29</v>
      </c>
      <c r="F31" s="205">
        <v>2754.53</v>
      </c>
      <c r="G31" s="208">
        <v>0</v>
      </c>
      <c r="H31" s="205">
        <v>1563613.79</v>
      </c>
      <c r="I31" s="205">
        <v>78788.399999999994</v>
      </c>
      <c r="J31" s="205">
        <v>294.95999999999998</v>
      </c>
      <c r="K31" s="205">
        <v>2.04</v>
      </c>
      <c r="L31" s="205">
        <v>0</v>
      </c>
      <c r="M31" s="205">
        <v>157917.39000000001</v>
      </c>
      <c r="N31" s="205">
        <v>2.89</v>
      </c>
      <c r="O31" s="205">
        <v>2306.46</v>
      </c>
      <c r="P31" s="205">
        <v>93301.72</v>
      </c>
      <c r="Q31" s="205">
        <v>0</v>
      </c>
      <c r="R31" s="206">
        <f t="shared" si="7"/>
        <v>1902658.4699999997</v>
      </c>
    </row>
    <row r="32" spans="1:18" ht="20.100000000000001" customHeight="1" x14ac:dyDescent="0.2">
      <c r="A32" s="51"/>
      <c r="B32" s="51"/>
      <c r="C32" s="51" t="s">
        <v>77</v>
      </c>
      <c r="D32" s="66" t="s">
        <v>78</v>
      </c>
      <c r="E32" s="280">
        <v>0</v>
      </c>
      <c r="F32" s="205">
        <v>0</v>
      </c>
      <c r="G32" s="208">
        <v>0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6">
        <f t="shared" si="7"/>
        <v>0</v>
      </c>
    </row>
    <row r="33" spans="1:18" ht="20.100000000000001" customHeight="1" x14ac:dyDescent="0.2">
      <c r="A33" s="51"/>
      <c r="B33" s="51"/>
      <c r="C33" s="51" t="s">
        <v>79</v>
      </c>
      <c r="D33" s="66" t="s">
        <v>81</v>
      </c>
      <c r="E33" s="280">
        <v>0</v>
      </c>
      <c r="F33" s="205">
        <v>0</v>
      </c>
      <c r="G33" s="208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6">
        <f t="shared" si="7"/>
        <v>0</v>
      </c>
    </row>
    <row r="34" spans="1:18" ht="20.100000000000001" customHeight="1" x14ac:dyDescent="0.2">
      <c r="A34" s="51"/>
      <c r="B34" s="51"/>
      <c r="C34" s="51" t="s">
        <v>80</v>
      </c>
      <c r="D34" s="66" t="s">
        <v>83</v>
      </c>
      <c r="E34" s="280">
        <v>0</v>
      </c>
      <c r="F34" s="205">
        <v>0</v>
      </c>
      <c r="G34" s="208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6">
        <f t="shared" si="7"/>
        <v>0</v>
      </c>
    </row>
    <row r="35" spans="1:18" ht="20.100000000000001" customHeight="1" x14ac:dyDescent="0.2">
      <c r="A35" s="51"/>
      <c r="B35" s="51"/>
      <c r="C35" s="51" t="s">
        <v>82</v>
      </c>
      <c r="D35" s="67" t="s">
        <v>254</v>
      </c>
      <c r="E35" s="280">
        <v>0</v>
      </c>
      <c r="F35" s="205">
        <v>0</v>
      </c>
      <c r="G35" s="205">
        <v>0</v>
      </c>
      <c r="H35" s="205">
        <v>0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  <c r="P35" s="205">
        <v>0</v>
      </c>
      <c r="Q35" s="205">
        <v>0</v>
      </c>
      <c r="R35" s="206">
        <f t="shared" si="7"/>
        <v>0</v>
      </c>
    </row>
    <row r="36" spans="1:18" ht="20.100000000000001" customHeight="1" x14ac:dyDescent="0.2">
      <c r="A36" s="51"/>
      <c r="B36" s="51"/>
      <c r="C36" s="51" t="s">
        <v>84</v>
      </c>
      <c r="D36" s="66" t="s">
        <v>203</v>
      </c>
      <c r="E36" s="280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0</v>
      </c>
      <c r="R36" s="206">
        <f t="shared" si="7"/>
        <v>0</v>
      </c>
    </row>
    <row r="37" spans="1:18" ht="20.100000000000001" customHeight="1" x14ac:dyDescent="0.25">
      <c r="A37" s="62"/>
      <c r="B37" s="304" t="s">
        <v>85</v>
      </c>
      <c r="C37" s="51"/>
      <c r="D37" s="64" t="s">
        <v>28</v>
      </c>
      <c r="E37" s="280">
        <f>+SUM(E38:E42)</f>
        <v>0</v>
      </c>
      <c r="F37" s="205">
        <f t="shared" ref="F37:Q37" si="9">+SUM(F38:F42)</f>
        <v>0</v>
      </c>
      <c r="G37" s="205">
        <f t="shared" si="9"/>
        <v>0</v>
      </c>
      <c r="H37" s="205">
        <f t="shared" si="9"/>
        <v>0</v>
      </c>
      <c r="I37" s="205">
        <f t="shared" si="9"/>
        <v>0.57999999999999996</v>
      </c>
      <c r="J37" s="205">
        <f t="shared" si="9"/>
        <v>0</v>
      </c>
      <c r="K37" s="205">
        <f t="shared" si="9"/>
        <v>0.41</v>
      </c>
      <c r="L37" s="205">
        <f t="shared" si="9"/>
        <v>0</v>
      </c>
      <c r="M37" s="205">
        <f t="shared" si="9"/>
        <v>2.04</v>
      </c>
      <c r="N37" s="205">
        <f t="shared" si="9"/>
        <v>0</v>
      </c>
      <c r="O37" s="205">
        <f t="shared" si="9"/>
        <v>0</v>
      </c>
      <c r="P37" s="205">
        <f t="shared" si="9"/>
        <v>0</v>
      </c>
      <c r="Q37" s="205">
        <f t="shared" si="9"/>
        <v>0</v>
      </c>
      <c r="R37" s="291">
        <f t="shared" si="7"/>
        <v>3.0300000000000002</v>
      </c>
    </row>
    <row r="38" spans="1:18" ht="20.100000000000001" customHeight="1" x14ac:dyDescent="0.2">
      <c r="A38" s="51"/>
      <c r="B38" s="51"/>
      <c r="C38" s="51" t="s">
        <v>86</v>
      </c>
      <c r="D38" s="66" t="s">
        <v>87</v>
      </c>
      <c r="E38" s="280">
        <v>0</v>
      </c>
      <c r="F38" s="205">
        <v>0</v>
      </c>
      <c r="G38" s="208">
        <v>0</v>
      </c>
      <c r="H38" s="205">
        <v>0</v>
      </c>
      <c r="I38" s="205">
        <v>0.57999999999999996</v>
      </c>
      <c r="J38" s="205">
        <v>0</v>
      </c>
      <c r="K38" s="205">
        <v>0.41</v>
      </c>
      <c r="L38" s="205">
        <v>0</v>
      </c>
      <c r="M38" s="205">
        <v>2.04</v>
      </c>
      <c r="N38" s="205">
        <v>0</v>
      </c>
      <c r="O38" s="205">
        <v>0</v>
      </c>
      <c r="P38" s="205">
        <v>0</v>
      </c>
      <c r="Q38" s="205">
        <v>0</v>
      </c>
      <c r="R38" s="291">
        <f t="shared" si="7"/>
        <v>3.0300000000000002</v>
      </c>
    </row>
    <row r="39" spans="1:18" ht="20.100000000000001" customHeight="1" x14ac:dyDescent="0.2">
      <c r="A39" s="51"/>
      <c r="B39" s="51"/>
      <c r="C39" s="51" t="s">
        <v>88</v>
      </c>
      <c r="D39" s="66" t="s">
        <v>89</v>
      </c>
      <c r="E39" s="280">
        <v>0</v>
      </c>
      <c r="F39" s="205">
        <v>0</v>
      </c>
      <c r="G39" s="208">
        <v>0</v>
      </c>
      <c r="H39" s="205">
        <v>0</v>
      </c>
      <c r="I39" s="205">
        <v>0</v>
      </c>
      <c r="J39" s="205">
        <v>0</v>
      </c>
      <c r="K39" s="205">
        <v>0</v>
      </c>
      <c r="L39" s="205">
        <v>0</v>
      </c>
      <c r="M39" s="205">
        <v>0</v>
      </c>
      <c r="N39" s="205">
        <v>0</v>
      </c>
      <c r="O39" s="205">
        <v>0</v>
      </c>
      <c r="P39" s="205">
        <v>0</v>
      </c>
      <c r="Q39" s="205">
        <v>0</v>
      </c>
      <c r="R39" s="291">
        <f t="shared" si="7"/>
        <v>0</v>
      </c>
    </row>
    <row r="40" spans="1:18" ht="20.100000000000001" customHeight="1" x14ac:dyDescent="0.2">
      <c r="A40" s="51"/>
      <c r="B40" s="51"/>
      <c r="C40" s="51" t="s">
        <v>90</v>
      </c>
      <c r="D40" s="66" t="s">
        <v>92</v>
      </c>
      <c r="E40" s="280">
        <v>0</v>
      </c>
      <c r="F40" s="205">
        <v>0</v>
      </c>
      <c r="G40" s="208">
        <v>0</v>
      </c>
      <c r="H40" s="205">
        <v>0</v>
      </c>
      <c r="I40" s="205">
        <v>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91">
        <f t="shared" si="7"/>
        <v>0</v>
      </c>
    </row>
    <row r="41" spans="1:18" ht="20.100000000000001" customHeight="1" x14ac:dyDescent="0.2">
      <c r="A41" s="51"/>
      <c r="B41" s="51"/>
      <c r="C41" s="51" t="s">
        <v>91</v>
      </c>
      <c r="D41" s="67" t="s">
        <v>255</v>
      </c>
      <c r="E41" s="280">
        <v>0</v>
      </c>
      <c r="F41" s="205">
        <v>0</v>
      </c>
      <c r="G41" s="208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6">
        <f t="shared" si="7"/>
        <v>0</v>
      </c>
    </row>
    <row r="42" spans="1:18" ht="20.100000000000001" customHeight="1" x14ac:dyDescent="0.2">
      <c r="A42" s="51"/>
      <c r="B42" s="70"/>
      <c r="C42" s="51" t="s">
        <v>93</v>
      </c>
      <c r="D42" s="66" t="s">
        <v>215</v>
      </c>
      <c r="E42" s="280">
        <v>0</v>
      </c>
      <c r="F42" s="205">
        <v>0</v>
      </c>
      <c r="G42" s="208">
        <v>0</v>
      </c>
      <c r="H42" s="205">
        <v>0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205">
        <v>0</v>
      </c>
      <c r="O42" s="205">
        <v>0</v>
      </c>
      <c r="P42" s="205">
        <v>0</v>
      </c>
      <c r="Q42" s="205">
        <v>0</v>
      </c>
      <c r="R42" s="206">
        <f t="shared" si="7"/>
        <v>0</v>
      </c>
    </row>
    <row r="43" spans="1:18" ht="20.100000000000001" customHeight="1" x14ac:dyDescent="0.2">
      <c r="A43" s="69"/>
      <c r="B43" s="305" t="s">
        <v>94</v>
      </c>
      <c r="C43" s="70"/>
      <c r="D43" s="71" t="s">
        <v>29</v>
      </c>
      <c r="E43" s="280">
        <f>+E44+E45</f>
        <v>134657.28999999998</v>
      </c>
      <c r="F43" s="280">
        <f t="shared" ref="F43:Q43" si="10">+F44+F45</f>
        <v>17696.849999999999</v>
      </c>
      <c r="G43" s="280">
        <f t="shared" si="10"/>
        <v>0</v>
      </c>
      <c r="H43" s="280">
        <f t="shared" si="10"/>
        <v>878.3599999999999</v>
      </c>
      <c r="I43" s="280">
        <f t="shared" si="10"/>
        <v>120882.15</v>
      </c>
      <c r="J43" s="280">
        <f t="shared" si="10"/>
        <v>6526.45</v>
      </c>
      <c r="K43" s="280">
        <f t="shared" si="10"/>
        <v>4533.21</v>
      </c>
      <c r="L43" s="280">
        <f t="shared" si="10"/>
        <v>3789.2200000000003</v>
      </c>
      <c r="M43" s="280">
        <f t="shared" si="10"/>
        <v>57525.67</v>
      </c>
      <c r="N43" s="280">
        <f t="shared" si="10"/>
        <v>68.55</v>
      </c>
      <c r="O43" s="280">
        <f t="shared" si="10"/>
        <v>84.64</v>
      </c>
      <c r="P43" s="280">
        <f t="shared" si="10"/>
        <v>538.93000000000006</v>
      </c>
      <c r="Q43" s="280">
        <f t="shared" si="10"/>
        <v>0</v>
      </c>
      <c r="R43" s="206">
        <f t="shared" si="7"/>
        <v>347181.31999999995</v>
      </c>
    </row>
    <row r="44" spans="1:18" ht="20.100000000000001" customHeight="1" x14ac:dyDescent="0.2">
      <c r="A44" s="51"/>
      <c r="B44" s="51"/>
      <c r="C44" s="70" t="s">
        <v>95</v>
      </c>
      <c r="D44" s="72" t="s">
        <v>230</v>
      </c>
      <c r="E44" s="280">
        <v>22072.17</v>
      </c>
      <c r="F44" s="205">
        <v>9224.58</v>
      </c>
      <c r="G44" s="208">
        <v>0</v>
      </c>
      <c r="H44" s="205">
        <v>415.21</v>
      </c>
      <c r="I44" s="205">
        <v>78394.37</v>
      </c>
      <c r="J44" s="205">
        <v>4987.41</v>
      </c>
      <c r="K44" s="205">
        <v>2858.53</v>
      </c>
      <c r="L44" s="205">
        <v>1170.17</v>
      </c>
      <c r="M44" s="205">
        <v>40381.17</v>
      </c>
      <c r="N44" s="205">
        <v>14.08</v>
      </c>
      <c r="O44" s="205">
        <v>19.920000000000002</v>
      </c>
      <c r="P44" s="205">
        <v>110.71</v>
      </c>
      <c r="Q44" s="205">
        <v>0</v>
      </c>
      <c r="R44" s="206">
        <f t="shared" si="7"/>
        <v>159648.31999999998</v>
      </c>
    </row>
    <row r="45" spans="1:18" ht="20.100000000000001" customHeight="1" thickBot="1" x14ac:dyDescent="0.25">
      <c r="A45" s="306"/>
      <c r="B45" s="292"/>
      <c r="C45" s="307" t="s">
        <v>96</v>
      </c>
      <c r="D45" s="293" t="s">
        <v>204</v>
      </c>
      <c r="E45" s="308">
        <v>112585.12</v>
      </c>
      <c r="F45" s="296">
        <v>8472.27</v>
      </c>
      <c r="G45" s="239">
        <v>0</v>
      </c>
      <c r="H45" s="296">
        <v>463.15</v>
      </c>
      <c r="I45" s="296">
        <v>42487.78</v>
      </c>
      <c r="J45" s="296">
        <v>1539.04</v>
      </c>
      <c r="K45" s="296">
        <v>1674.68</v>
      </c>
      <c r="L45" s="296">
        <v>2619.0500000000002</v>
      </c>
      <c r="M45" s="296">
        <v>17144.5</v>
      </c>
      <c r="N45" s="296">
        <v>54.47</v>
      </c>
      <c r="O45" s="296">
        <v>64.72</v>
      </c>
      <c r="P45" s="296">
        <v>428.22</v>
      </c>
      <c r="Q45" s="296">
        <v>0</v>
      </c>
      <c r="R45" s="240">
        <f t="shared" si="7"/>
        <v>187533</v>
      </c>
    </row>
    <row r="46" spans="1:18" ht="20.100000000000001" customHeight="1" thickBot="1" x14ac:dyDescent="0.25">
      <c r="A46" s="309" t="s">
        <v>97</v>
      </c>
      <c r="B46" s="310"/>
      <c r="C46" s="307"/>
      <c r="D46" s="311" t="s">
        <v>26</v>
      </c>
      <c r="E46" s="242">
        <v>27607.200000000001</v>
      </c>
      <c r="F46" s="243">
        <v>11986.7</v>
      </c>
      <c r="G46" s="244">
        <v>0</v>
      </c>
      <c r="H46" s="201">
        <v>110.23</v>
      </c>
      <c r="I46" s="201">
        <v>4484.8999999999996</v>
      </c>
      <c r="J46" s="243">
        <v>144.27000000000001</v>
      </c>
      <c r="K46" s="243">
        <v>2.11</v>
      </c>
      <c r="L46" s="243">
        <v>115.65</v>
      </c>
      <c r="M46" s="201">
        <v>5431</v>
      </c>
      <c r="N46" s="201">
        <v>17.809999999999999</v>
      </c>
      <c r="O46" s="201">
        <v>20.72</v>
      </c>
      <c r="P46" s="201">
        <v>140.06</v>
      </c>
      <c r="Q46" s="201">
        <v>0</v>
      </c>
      <c r="R46" s="245">
        <f t="shared" si="7"/>
        <v>50060.65</v>
      </c>
    </row>
    <row r="47" spans="1:18" ht="20.100000000000001" customHeight="1" thickBot="1" x14ac:dyDescent="0.25">
      <c r="A47" s="81" t="s">
        <v>98</v>
      </c>
      <c r="B47" s="82"/>
      <c r="C47" s="82"/>
      <c r="D47" s="83" t="s">
        <v>99</v>
      </c>
      <c r="E47" s="218">
        <v>0</v>
      </c>
      <c r="F47" s="219">
        <v>0</v>
      </c>
      <c r="G47" s="220">
        <v>0</v>
      </c>
      <c r="H47" s="221">
        <v>0.4</v>
      </c>
      <c r="I47" s="221">
        <v>90.37</v>
      </c>
      <c r="J47" s="219">
        <v>3.62</v>
      </c>
      <c r="K47" s="219">
        <v>0</v>
      </c>
      <c r="L47" s="219">
        <v>2.9</v>
      </c>
      <c r="M47" s="221">
        <v>113.89</v>
      </c>
      <c r="N47" s="221">
        <v>0</v>
      </c>
      <c r="O47" s="221">
        <v>0</v>
      </c>
      <c r="P47" s="221">
        <v>0</v>
      </c>
      <c r="Q47" s="221">
        <v>0</v>
      </c>
      <c r="R47" s="222">
        <f t="shared" si="7"/>
        <v>211.18</v>
      </c>
    </row>
    <row r="48" spans="1:18" ht="20.100000000000001" customHeight="1" thickBot="1" x14ac:dyDescent="0.25">
      <c r="A48" s="77" t="s">
        <v>100</v>
      </c>
      <c r="B48" s="79"/>
      <c r="C48" s="79"/>
      <c r="D48" s="80" t="s">
        <v>15</v>
      </c>
      <c r="E48" s="198">
        <v>564428.81999999995</v>
      </c>
      <c r="F48" s="199">
        <v>66356.72</v>
      </c>
      <c r="G48" s="216">
        <v>0</v>
      </c>
      <c r="H48" s="199">
        <v>1909432.54</v>
      </c>
      <c r="I48" s="199">
        <v>788985.19</v>
      </c>
      <c r="J48" s="199">
        <v>3135463.69</v>
      </c>
      <c r="K48" s="199">
        <v>5871.25</v>
      </c>
      <c r="L48" s="199">
        <v>30107.89</v>
      </c>
      <c r="M48" s="199">
        <v>160880.97</v>
      </c>
      <c r="N48" s="199">
        <v>283.8</v>
      </c>
      <c r="O48" s="199">
        <v>147124.09</v>
      </c>
      <c r="P48" s="199">
        <v>2680.88</v>
      </c>
      <c r="Q48" s="199">
        <v>0</v>
      </c>
      <c r="R48" s="217">
        <f t="shared" si="7"/>
        <v>6811615.8399999989</v>
      </c>
    </row>
    <row r="49" spans="1:18" ht="20.100000000000001" customHeight="1" x14ac:dyDescent="0.2">
      <c r="A49" s="85" t="s">
        <v>101</v>
      </c>
      <c r="B49" s="87"/>
      <c r="C49" s="87"/>
      <c r="D49" s="61" t="s">
        <v>16</v>
      </c>
      <c r="E49" s="223">
        <f>+E50+E51+E54</f>
        <v>253435287.26000002</v>
      </c>
      <c r="F49" s="224">
        <f t="shared" ref="F49:Q49" si="11">+F50+F51+F54</f>
        <v>3629.4300000000003</v>
      </c>
      <c r="G49" s="224">
        <f t="shared" si="11"/>
        <v>0</v>
      </c>
      <c r="H49" s="224">
        <f t="shared" si="11"/>
        <v>786235.47</v>
      </c>
      <c r="I49" s="224">
        <f t="shared" si="11"/>
        <v>4524009.7300000004</v>
      </c>
      <c r="J49" s="224">
        <f t="shared" si="11"/>
        <v>10285.89</v>
      </c>
      <c r="K49" s="224">
        <f t="shared" si="11"/>
        <v>3264.3999999999996</v>
      </c>
      <c r="L49" s="224">
        <f t="shared" si="11"/>
        <v>6408.86</v>
      </c>
      <c r="M49" s="224">
        <f t="shared" si="11"/>
        <v>365981.98</v>
      </c>
      <c r="N49" s="224">
        <f t="shared" si="11"/>
        <v>114026.19</v>
      </c>
      <c r="O49" s="224">
        <f t="shared" si="11"/>
        <v>131487.29999999999</v>
      </c>
      <c r="P49" s="224">
        <f t="shared" si="11"/>
        <v>896489.46</v>
      </c>
      <c r="Q49" s="224">
        <f t="shared" si="11"/>
        <v>0</v>
      </c>
      <c r="R49" s="312">
        <f t="shared" si="7"/>
        <v>260277105.97000003</v>
      </c>
    </row>
    <row r="50" spans="1:18" ht="20.100000000000001" customHeight="1" x14ac:dyDescent="0.2">
      <c r="A50" s="88"/>
      <c r="B50" s="142" t="s">
        <v>102</v>
      </c>
      <c r="C50" s="89"/>
      <c r="D50" s="71" t="s">
        <v>103</v>
      </c>
      <c r="E50" s="280">
        <v>0</v>
      </c>
      <c r="F50" s="205">
        <v>0</v>
      </c>
      <c r="G50" s="208">
        <v>0</v>
      </c>
      <c r="H50" s="205">
        <v>0</v>
      </c>
      <c r="I50" s="205">
        <v>0</v>
      </c>
      <c r="J50" s="205">
        <v>0</v>
      </c>
      <c r="K50" s="205">
        <v>0</v>
      </c>
      <c r="L50" s="205">
        <v>0</v>
      </c>
      <c r="M50" s="205">
        <v>0</v>
      </c>
      <c r="N50" s="205">
        <v>0</v>
      </c>
      <c r="O50" s="205">
        <v>0</v>
      </c>
      <c r="P50" s="205">
        <v>0</v>
      </c>
      <c r="Q50" s="205">
        <v>0</v>
      </c>
      <c r="R50" s="206">
        <f t="shared" si="7"/>
        <v>0</v>
      </c>
    </row>
    <row r="51" spans="1:18" ht="20.100000000000001" customHeight="1" x14ac:dyDescent="0.2">
      <c r="A51" s="88"/>
      <c r="B51" s="142" t="s">
        <v>104</v>
      </c>
      <c r="C51" s="89"/>
      <c r="D51" s="71" t="s">
        <v>221</v>
      </c>
      <c r="E51" s="280">
        <f>+E52+E53</f>
        <v>107780718.58000001</v>
      </c>
      <c r="F51" s="205">
        <f t="shared" ref="F51:Q51" si="12">+F52+F53</f>
        <v>446.92</v>
      </c>
      <c r="G51" s="205">
        <f t="shared" si="12"/>
        <v>0</v>
      </c>
      <c r="H51" s="205">
        <f t="shared" si="12"/>
        <v>442034.16000000003</v>
      </c>
      <c r="I51" s="205">
        <f t="shared" si="12"/>
        <v>2011700.53</v>
      </c>
      <c r="J51" s="205">
        <f t="shared" si="12"/>
        <v>7446.59</v>
      </c>
      <c r="K51" s="205">
        <f t="shared" si="12"/>
        <v>1830.58</v>
      </c>
      <c r="L51" s="205">
        <f t="shared" si="12"/>
        <v>4862.6099999999997</v>
      </c>
      <c r="M51" s="205">
        <f t="shared" si="12"/>
        <v>306591.52999999997</v>
      </c>
      <c r="N51" s="205">
        <f t="shared" si="12"/>
        <v>48492.46</v>
      </c>
      <c r="O51" s="205">
        <f t="shared" si="12"/>
        <v>55922.380000000005</v>
      </c>
      <c r="P51" s="205">
        <f t="shared" si="12"/>
        <v>381254.31</v>
      </c>
      <c r="Q51" s="205">
        <f t="shared" si="12"/>
        <v>0</v>
      </c>
      <c r="R51" s="291">
        <f t="shared" si="7"/>
        <v>111041300.65000001</v>
      </c>
    </row>
    <row r="52" spans="1:18" ht="17.25" customHeight="1" x14ac:dyDescent="0.2">
      <c r="A52" s="91"/>
      <c r="B52" s="91"/>
      <c r="C52" s="27" t="s">
        <v>105</v>
      </c>
      <c r="D52" s="289" t="s">
        <v>222</v>
      </c>
      <c r="E52" s="280">
        <v>52623583.270000003</v>
      </c>
      <c r="F52" s="205">
        <v>446.92</v>
      </c>
      <c r="G52" s="205">
        <v>0</v>
      </c>
      <c r="H52" s="205">
        <v>311572.57</v>
      </c>
      <c r="I52" s="205">
        <v>1032807.11</v>
      </c>
      <c r="J52" s="205">
        <v>5519.17</v>
      </c>
      <c r="K52" s="205">
        <v>1144.0999999999999</v>
      </c>
      <c r="L52" s="205">
        <v>3733.14</v>
      </c>
      <c r="M52" s="205">
        <v>227692.99</v>
      </c>
      <c r="N52" s="205">
        <v>23676.39</v>
      </c>
      <c r="O52" s="205">
        <v>27306.43</v>
      </c>
      <c r="P52" s="205">
        <v>186146.98</v>
      </c>
      <c r="Q52" s="205">
        <v>0</v>
      </c>
      <c r="R52" s="206">
        <f t="shared" si="7"/>
        <v>54443629.070000008</v>
      </c>
    </row>
    <row r="53" spans="1:18" ht="24.75" customHeight="1" x14ac:dyDescent="0.2">
      <c r="A53" s="91"/>
      <c r="B53" s="91"/>
      <c r="C53" s="27" t="s">
        <v>198</v>
      </c>
      <c r="D53" s="289" t="s">
        <v>223</v>
      </c>
      <c r="E53" s="280">
        <v>55157135.310000002</v>
      </c>
      <c r="F53" s="205">
        <v>0</v>
      </c>
      <c r="G53" s="205">
        <v>0</v>
      </c>
      <c r="H53" s="205">
        <v>130461.59</v>
      </c>
      <c r="I53" s="205">
        <v>978893.42</v>
      </c>
      <c r="J53" s="205">
        <v>1927.42</v>
      </c>
      <c r="K53" s="205">
        <v>686.48</v>
      </c>
      <c r="L53" s="205">
        <v>1129.47</v>
      </c>
      <c r="M53" s="205">
        <v>78898.539999999994</v>
      </c>
      <c r="N53" s="205">
        <v>24816.07</v>
      </c>
      <c r="O53" s="205">
        <v>28615.95</v>
      </c>
      <c r="P53" s="205">
        <v>195107.33</v>
      </c>
      <c r="Q53" s="205">
        <v>0</v>
      </c>
      <c r="R53" s="206">
        <f t="shared" si="7"/>
        <v>56597671.580000006</v>
      </c>
    </row>
    <row r="54" spans="1:18" ht="20.100000000000001" customHeight="1" thickBot="1" x14ac:dyDescent="0.25">
      <c r="A54" s="313"/>
      <c r="B54" s="314" t="s">
        <v>106</v>
      </c>
      <c r="C54" s="315"/>
      <c r="D54" s="316" t="s">
        <v>224</v>
      </c>
      <c r="E54" s="308">
        <v>145654568.68000001</v>
      </c>
      <c r="F54" s="296">
        <v>3182.51</v>
      </c>
      <c r="G54" s="296">
        <v>0</v>
      </c>
      <c r="H54" s="296">
        <v>344201.31</v>
      </c>
      <c r="I54" s="296">
        <v>2512309.2000000002</v>
      </c>
      <c r="J54" s="296">
        <v>2839.3</v>
      </c>
      <c r="K54" s="296">
        <v>1433.82</v>
      </c>
      <c r="L54" s="296">
        <v>1546.25</v>
      </c>
      <c r="M54" s="296">
        <v>59390.45</v>
      </c>
      <c r="N54" s="296">
        <v>65533.73</v>
      </c>
      <c r="O54" s="296">
        <v>75564.92</v>
      </c>
      <c r="P54" s="296">
        <v>515235.15</v>
      </c>
      <c r="Q54" s="296">
        <v>0</v>
      </c>
      <c r="R54" s="240">
        <f t="shared" si="7"/>
        <v>149235805.31999996</v>
      </c>
    </row>
    <row r="55" spans="1:18" ht="20.100000000000001" customHeight="1" x14ac:dyDescent="0.2">
      <c r="A55" s="85" t="s">
        <v>107</v>
      </c>
      <c r="B55" s="87"/>
      <c r="C55" s="87"/>
      <c r="D55" s="317" t="s">
        <v>30</v>
      </c>
      <c r="E55" s="223">
        <f>+E56+E60</f>
        <v>15853674.240000002</v>
      </c>
      <c r="F55" s="224">
        <f t="shared" ref="F55:Q55" si="13">+F56+F60</f>
        <v>6011.66</v>
      </c>
      <c r="G55" s="224">
        <f t="shared" si="13"/>
        <v>0</v>
      </c>
      <c r="H55" s="224">
        <f t="shared" si="13"/>
        <v>38069.33</v>
      </c>
      <c r="I55" s="224">
        <f t="shared" si="13"/>
        <v>408512.88</v>
      </c>
      <c r="J55" s="224">
        <f t="shared" si="13"/>
        <v>10021.92</v>
      </c>
      <c r="K55" s="224">
        <f t="shared" si="13"/>
        <v>1065.4299999999998</v>
      </c>
      <c r="L55" s="224">
        <f t="shared" si="13"/>
        <v>2079.64</v>
      </c>
      <c r="M55" s="224">
        <f t="shared" si="13"/>
        <v>30153.99</v>
      </c>
      <c r="N55" s="224">
        <f t="shared" si="13"/>
        <v>7135.53</v>
      </c>
      <c r="O55" s="224">
        <f t="shared" si="13"/>
        <v>8234.130000000001</v>
      </c>
      <c r="P55" s="224">
        <f t="shared" si="13"/>
        <v>56100.46</v>
      </c>
      <c r="Q55" s="224">
        <f t="shared" si="13"/>
        <v>0</v>
      </c>
      <c r="R55" s="233">
        <f t="shared" si="7"/>
        <v>16421059.210000005</v>
      </c>
    </row>
    <row r="56" spans="1:18" ht="20.100000000000001" customHeight="1" x14ac:dyDescent="0.2">
      <c r="A56" s="88"/>
      <c r="B56" s="318" t="s">
        <v>108</v>
      </c>
      <c r="C56" s="96"/>
      <c r="D56" s="279" t="s">
        <v>109</v>
      </c>
      <c r="E56" s="280">
        <f>+E57+E58+E59</f>
        <v>15791183.940000001</v>
      </c>
      <c r="F56" s="205">
        <f t="shared" ref="F56:Q56" si="14">+F57+F58+F59</f>
        <v>5266.64</v>
      </c>
      <c r="G56" s="205">
        <f t="shared" si="14"/>
        <v>0</v>
      </c>
      <c r="H56" s="205">
        <f t="shared" si="14"/>
        <v>37682.26</v>
      </c>
      <c r="I56" s="205">
        <f t="shared" si="14"/>
        <v>353206.82</v>
      </c>
      <c r="J56" s="205">
        <f t="shared" si="14"/>
        <v>6364.9400000000005</v>
      </c>
      <c r="K56" s="205">
        <f t="shared" si="14"/>
        <v>683.04</v>
      </c>
      <c r="L56" s="205">
        <f t="shared" si="14"/>
        <v>838.86</v>
      </c>
      <c r="M56" s="205">
        <f t="shared" si="14"/>
        <v>21546.080000000002</v>
      </c>
      <c r="N56" s="205">
        <f t="shared" si="14"/>
        <v>7107.08</v>
      </c>
      <c r="O56" s="205">
        <f t="shared" si="14"/>
        <v>8198.76</v>
      </c>
      <c r="P56" s="205">
        <f t="shared" si="14"/>
        <v>55876.78</v>
      </c>
      <c r="Q56" s="205">
        <f t="shared" si="14"/>
        <v>0</v>
      </c>
      <c r="R56" s="227">
        <f t="shared" si="7"/>
        <v>16287955.199999999</v>
      </c>
    </row>
    <row r="57" spans="1:18" ht="22.5" customHeight="1" x14ac:dyDescent="0.2">
      <c r="A57" s="88"/>
      <c r="B57" s="318"/>
      <c r="C57" s="27" t="s">
        <v>231</v>
      </c>
      <c r="D57" s="279" t="s">
        <v>111</v>
      </c>
      <c r="E57" s="280">
        <v>10237514.68</v>
      </c>
      <c r="F57" s="205">
        <v>3304.06</v>
      </c>
      <c r="G57" s="205">
        <v>0</v>
      </c>
      <c r="H57" s="205">
        <v>24439.88</v>
      </c>
      <c r="I57" s="205">
        <v>231383.05</v>
      </c>
      <c r="J57" s="205">
        <v>4492.0200000000004</v>
      </c>
      <c r="K57" s="205">
        <v>143.99</v>
      </c>
      <c r="L57" s="205">
        <v>512.91</v>
      </c>
      <c r="M57" s="205">
        <v>6905.54</v>
      </c>
      <c r="N57" s="205">
        <v>4607.51</v>
      </c>
      <c r="O57" s="205">
        <v>5315.36</v>
      </c>
      <c r="P57" s="205">
        <v>36224.85</v>
      </c>
      <c r="Q57" s="205">
        <v>0</v>
      </c>
      <c r="R57" s="227">
        <f t="shared" si="7"/>
        <v>10554843.85</v>
      </c>
    </row>
    <row r="58" spans="1:18" ht="20.100000000000001" customHeight="1" x14ac:dyDescent="0.2">
      <c r="A58" s="97"/>
      <c r="B58" s="318"/>
      <c r="C58" s="27" t="s">
        <v>232</v>
      </c>
      <c r="D58" s="279" t="s">
        <v>112</v>
      </c>
      <c r="E58" s="234">
        <v>848433.13</v>
      </c>
      <c r="F58" s="208">
        <v>299.82</v>
      </c>
      <c r="G58" s="208">
        <v>0</v>
      </c>
      <c r="H58" s="208">
        <v>2081.67</v>
      </c>
      <c r="I58" s="208">
        <v>31988.560000000001</v>
      </c>
      <c r="J58" s="208">
        <v>1272.72</v>
      </c>
      <c r="K58" s="208">
        <v>303.11</v>
      </c>
      <c r="L58" s="208">
        <v>123.85</v>
      </c>
      <c r="M58" s="208">
        <v>6492.66</v>
      </c>
      <c r="N58" s="208">
        <v>381.86</v>
      </c>
      <c r="O58" s="208">
        <v>441.13</v>
      </c>
      <c r="P58" s="208">
        <v>3002.22</v>
      </c>
      <c r="Q58" s="208">
        <v>0</v>
      </c>
      <c r="R58" s="209">
        <f t="shared" si="7"/>
        <v>894820.73</v>
      </c>
    </row>
    <row r="59" spans="1:18" ht="20.100000000000001" customHeight="1" x14ac:dyDescent="0.2">
      <c r="A59" s="97"/>
      <c r="B59" s="318"/>
      <c r="C59" s="27" t="s">
        <v>233</v>
      </c>
      <c r="D59" s="279" t="s">
        <v>216</v>
      </c>
      <c r="E59" s="234">
        <v>4705236.13</v>
      </c>
      <c r="F59" s="208">
        <v>1662.76</v>
      </c>
      <c r="G59" s="208">
        <v>0</v>
      </c>
      <c r="H59" s="208">
        <v>11160.71</v>
      </c>
      <c r="I59" s="208">
        <v>89835.21</v>
      </c>
      <c r="J59" s="208">
        <v>600.20000000000005</v>
      </c>
      <c r="K59" s="208">
        <v>235.94</v>
      </c>
      <c r="L59" s="208">
        <v>202.1</v>
      </c>
      <c r="M59" s="208">
        <v>8147.88</v>
      </c>
      <c r="N59" s="208">
        <v>2117.71</v>
      </c>
      <c r="O59" s="208">
        <v>2442.27</v>
      </c>
      <c r="P59" s="208">
        <v>16649.71</v>
      </c>
      <c r="Q59" s="208">
        <v>0</v>
      </c>
      <c r="R59" s="209">
        <f t="shared" si="7"/>
        <v>4838290.6199999992</v>
      </c>
    </row>
    <row r="60" spans="1:18" ht="20.100000000000001" customHeight="1" thickBot="1" x14ac:dyDescent="0.3">
      <c r="A60" s="319"/>
      <c r="B60" s="320" t="s">
        <v>110</v>
      </c>
      <c r="C60" s="110"/>
      <c r="D60" s="281" t="s">
        <v>113</v>
      </c>
      <c r="E60" s="321">
        <v>62490.3</v>
      </c>
      <c r="F60" s="239">
        <v>745.02</v>
      </c>
      <c r="G60" s="239">
        <v>0</v>
      </c>
      <c r="H60" s="239">
        <v>387.07</v>
      </c>
      <c r="I60" s="239">
        <v>55306.06</v>
      </c>
      <c r="J60" s="239">
        <v>3656.98</v>
      </c>
      <c r="K60" s="239">
        <v>382.39</v>
      </c>
      <c r="L60" s="239">
        <v>1240.78</v>
      </c>
      <c r="M60" s="239">
        <v>8607.91</v>
      </c>
      <c r="N60" s="239">
        <v>28.45</v>
      </c>
      <c r="O60" s="239">
        <v>35.369999999999997</v>
      </c>
      <c r="P60" s="239">
        <v>223.68</v>
      </c>
      <c r="Q60" s="239">
        <v>0</v>
      </c>
      <c r="R60" s="322">
        <f t="shared" si="7"/>
        <v>133104.00999999998</v>
      </c>
    </row>
    <row r="61" spans="1:18" ht="23.25" customHeight="1" x14ac:dyDescent="0.2">
      <c r="A61" s="85" t="s">
        <v>114</v>
      </c>
      <c r="B61" s="87"/>
      <c r="C61" s="87"/>
      <c r="D61" s="61" t="s">
        <v>41</v>
      </c>
      <c r="E61" s="323">
        <f>+E62+E68+E74</f>
        <v>45244521.589999996</v>
      </c>
      <c r="F61" s="225">
        <f t="shared" ref="F61:Q61" si="15">+F62+F68+F74</f>
        <v>1274069.8499999999</v>
      </c>
      <c r="G61" s="225">
        <f t="shared" si="15"/>
        <v>0</v>
      </c>
      <c r="H61" s="225">
        <f t="shared" si="15"/>
        <v>2528133.6899999995</v>
      </c>
      <c r="I61" s="225">
        <f t="shared" si="15"/>
        <v>11100028.229999999</v>
      </c>
      <c r="J61" s="225">
        <f t="shared" si="15"/>
        <v>417882.54</v>
      </c>
      <c r="K61" s="225">
        <f t="shared" si="15"/>
        <v>182441.99</v>
      </c>
      <c r="L61" s="225">
        <f t="shared" si="15"/>
        <v>98304.65</v>
      </c>
      <c r="M61" s="225">
        <f t="shared" si="15"/>
        <v>1899297.97</v>
      </c>
      <c r="N61" s="225">
        <f t="shared" si="15"/>
        <v>20929.46</v>
      </c>
      <c r="O61" s="225">
        <f t="shared" si="15"/>
        <v>56361.500000000015</v>
      </c>
      <c r="P61" s="225">
        <f t="shared" si="15"/>
        <v>164550.20000000001</v>
      </c>
      <c r="Q61" s="225">
        <f t="shared" si="15"/>
        <v>0</v>
      </c>
      <c r="R61" s="233">
        <f t="shared" si="7"/>
        <v>62986521.669999994</v>
      </c>
    </row>
    <row r="62" spans="1:18" ht="27.75" customHeight="1" x14ac:dyDescent="0.2">
      <c r="A62" s="94"/>
      <c r="B62" s="142" t="s">
        <v>115</v>
      </c>
      <c r="C62" s="89"/>
      <c r="D62" s="71" t="s">
        <v>116</v>
      </c>
      <c r="E62" s="234">
        <f>+SUM(E63:E67)</f>
        <v>36434811.019999996</v>
      </c>
      <c r="F62" s="208">
        <f t="shared" ref="F62:Q62" si="16">+SUM(F63:F67)</f>
        <v>998363.60999999987</v>
      </c>
      <c r="G62" s="208">
        <f t="shared" si="16"/>
        <v>0</v>
      </c>
      <c r="H62" s="208">
        <f t="shared" si="16"/>
        <v>2496530.6399999997</v>
      </c>
      <c r="I62" s="208">
        <f t="shared" si="16"/>
        <v>10417951.43</v>
      </c>
      <c r="J62" s="208">
        <f t="shared" si="16"/>
        <v>388448.47</v>
      </c>
      <c r="K62" s="208">
        <f t="shared" si="16"/>
        <v>173786.12</v>
      </c>
      <c r="L62" s="208">
        <f t="shared" si="16"/>
        <v>83661.84</v>
      </c>
      <c r="M62" s="208">
        <f t="shared" si="16"/>
        <v>1719501.36</v>
      </c>
      <c r="N62" s="208">
        <f t="shared" si="16"/>
        <v>16841.78</v>
      </c>
      <c r="O62" s="208">
        <f t="shared" si="16"/>
        <v>51625.090000000011</v>
      </c>
      <c r="P62" s="208">
        <f t="shared" si="16"/>
        <v>132412.36000000002</v>
      </c>
      <c r="Q62" s="208">
        <f t="shared" si="16"/>
        <v>0</v>
      </c>
      <c r="R62" s="209">
        <f t="shared" si="7"/>
        <v>52913933.719999999</v>
      </c>
    </row>
    <row r="63" spans="1:18" ht="30.75" customHeight="1" x14ac:dyDescent="0.2">
      <c r="A63" s="27"/>
      <c r="B63" s="27"/>
      <c r="C63" s="27" t="s">
        <v>117</v>
      </c>
      <c r="D63" s="66" t="s">
        <v>118</v>
      </c>
      <c r="E63" s="234">
        <v>2547492.81</v>
      </c>
      <c r="F63" s="208">
        <v>89470.65</v>
      </c>
      <c r="G63" s="208">
        <v>0</v>
      </c>
      <c r="H63" s="208">
        <v>301952.23</v>
      </c>
      <c r="I63" s="208">
        <v>2323777.65</v>
      </c>
      <c r="J63" s="208">
        <v>74859.19</v>
      </c>
      <c r="K63" s="208">
        <v>37006.57</v>
      </c>
      <c r="L63" s="208">
        <v>11650.19</v>
      </c>
      <c r="M63" s="208">
        <v>325078.46999999997</v>
      </c>
      <c r="N63" s="208">
        <v>1186.4100000000001</v>
      </c>
      <c r="O63" s="208">
        <v>1408.87</v>
      </c>
      <c r="P63" s="208">
        <v>9327.73</v>
      </c>
      <c r="Q63" s="208">
        <v>0</v>
      </c>
      <c r="R63" s="209">
        <f t="shared" si="7"/>
        <v>5723210.7700000014</v>
      </c>
    </row>
    <row r="64" spans="1:18" ht="27.75" customHeight="1" x14ac:dyDescent="0.2">
      <c r="A64" s="27"/>
      <c r="B64" s="27"/>
      <c r="C64" s="27" t="s">
        <v>119</v>
      </c>
      <c r="D64" s="66" t="s">
        <v>209</v>
      </c>
      <c r="E64" s="280">
        <v>2202470.7200000002</v>
      </c>
      <c r="F64" s="205">
        <v>100871.51</v>
      </c>
      <c r="G64" s="205">
        <v>0</v>
      </c>
      <c r="H64" s="205">
        <v>1542826.47</v>
      </c>
      <c r="I64" s="205">
        <v>1761195.22</v>
      </c>
      <c r="J64" s="205">
        <v>85348.59</v>
      </c>
      <c r="K64" s="205">
        <v>21374.28</v>
      </c>
      <c r="L64" s="205">
        <v>10197.120000000001</v>
      </c>
      <c r="M64" s="205">
        <v>361133.88</v>
      </c>
      <c r="N64" s="205">
        <v>1036.31</v>
      </c>
      <c r="O64" s="205">
        <v>33216.230000000003</v>
      </c>
      <c r="P64" s="205">
        <v>8147.61</v>
      </c>
      <c r="Q64" s="205">
        <v>0</v>
      </c>
      <c r="R64" s="207">
        <f t="shared" si="7"/>
        <v>6127817.9400000004</v>
      </c>
    </row>
    <row r="65" spans="1:18" ht="27.75" customHeight="1" x14ac:dyDescent="0.2">
      <c r="A65" s="27"/>
      <c r="B65" s="27"/>
      <c r="C65" s="27" t="s">
        <v>120</v>
      </c>
      <c r="D65" s="66" t="s">
        <v>207</v>
      </c>
      <c r="E65" s="234">
        <v>31684847.489999998</v>
      </c>
      <c r="F65" s="208">
        <v>808021.45</v>
      </c>
      <c r="G65" s="208">
        <v>0</v>
      </c>
      <c r="H65" s="208">
        <v>651751.93999999994</v>
      </c>
      <c r="I65" s="208">
        <v>6332978.5499999998</v>
      </c>
      <c r="J65" s="208">
        <v>228240.69</v>
      </c>
      <c r="K65" s="208">
        <v>115405.26</v>
      </c>
      <c r="L65" s="208">
        <v>61814.53</v>
      </c>
      <c r="M65" s="208">
        <v>1033288.98</v>
      </c>
      <c r="N65" s="208">
        <v>14619.06</v>
      </c>
      <c r="O65" s="208">
        <v>16999.990000000002</v>
      </c>
      <c r="P65" s="208">
        <v>114937.02</v>
      </c>
      <c r="Q65" s="208">
        <v>0</v>
      </c>
      <c r="R65" s="209">
        <f t="shared" si="7"/>
        <v>41062904.960000001</v>
      </c>
    </row>
    <row r="66" spans="1:18" ht="30.75" customHeight="1" x14ac:dyDescent="0.2">
      <c r="A66" s="27"/>
      <c r="B66" s="27"/>
      <c r="C66" s="27" t="s">
        <v>121</v>
      </c>
      <c r="D66" s="66" t="s">
        <v>123</v>
      </c>
      <c r="E66" s="234">
        <v>0</v>
      </c>
      <c r="F66" s="208">
        <v>0</v>
      </c>
      <c r="G66" s="208">
        <v>0</v>
      </c>
      <c r="H66" s="208">
        <v>0</v>
      </c>
      <c r="I66" s="208">
        <v>0.01</v>
      </c>
      <c r="J66" s="208">
        <v>0</v>
      </c>
      <c r="K66" s="208">
        <v>0.01</v>
      </c>
      <c r="L66" s="208">
        <v>0</v>
      </c>
      <c r="M66" s="208">
        <v>0.03</v>
      </c>
      <c r="N66" s="208">
        <v>0</v>
      </c>
      <c r="O66" s="208">
        <v>0</v>
      </c>
      <c r="P66" s="208">
        <v>0</v>
      </c>
      <c r="Q66" s="208">
        <v>0</v>
      </c>
      <c r="R66" s="209">
        <f t="shared" si="7"/>
        <v>0.05</v>
      </c>
    </row>
    <row r="67" spans="1:18" ht="30.75" customHeight="1" x14ac:dyDescent="0.2">
      <c r="A67" s="27"/>
      <c r="B67" s="27"/>
      <c r="C67" s="27" t="s">
        <v>122</v>
      </c>
      <c r="D67" s="66" t="s">
        <v>205</v>
      </c>
      <c r="E67" s="234">
        <v>0</v>
      </c>
      <c r="F67" s="208">
        <v>0</v>
      </c>
      <c r="G67" s="208">
        <v>0</v>
      </c>
      <c r="H67" s="208">
        <v>0</v>
      </c>
      <c r="I67" s="208">
        <v>0</v>
      </c>
      <c r="J67" s="208">
        <v>0</v>
      </c>
      <c r="K67" s="208">
        <v>0</v>
      </c>
      <c r="L67" s="208">
        <v>0</v>
      </c>
      <c r="M67" s="208">
        <v>0</v>
      </c>
      <c r="N67" s="208">
        <v>0</v>
      </c>
      <c r="O67" s="208">
        <v>0</v>
      </c>
      <c r="P67" s="208">
        <v>0</v>
      </c>
      <c r="Q67" s="208">
        <v>0</v>
      </c>
      <c r="R67" s="209">
        <f t="shared" si="7"/>
        <v>0</v>
      </c>
    </row>
    <row r="68" spans="1:18" ht="24" customHeight="1" x14ac:dyDescent="0.2">
      <c r="A68" s="94"/>
      <c r="B68" s="142" t="s">
        <v>124</v>
      </c>
      <c r="C68" s="89"/>
      <c r="D68" s="71" t="s">
        <v>125</v>
      </c>
      <c r="E68" s="234">
        <f>+SUM(E69:E73)</f>
        <v>8809710.5700000003</v>
      </c>
      <c r="F68" s="208">
        <f t="shared" ref="F68:Q68" si="17">+SUM(F69:F73)</f>
        <v>275706.23999999999</v>
      </c>
      <c r="G68" s="208">
        <f t="shared" si="17"/>
        <v>0</v>
      </c>
      <c r="H68" s="208">
        <f t="shared" si="17"/>
        <v>31580.04</v>
      </c>
      <c r="I68" s="208">
        <f t="shared" si="17"/>
        <v>676828.12</v>
      </c>
      <c r="J68" s="208">
        <f t="shared" si="17"/>
        <v>29227.32</v>
      </c>
      <c r="K68" s="208">
        <f t="shared" si="17"/>
        <v>8565.94</v>
      </c>
      <c r="L68" s="208">
        <f t="shared" si="17"/>
        <v>14468.369999999999</v>
      </c>
      <c r="M68" s="208">
        <f t="shared" si="17"/>
        <v>173243.46000000002</v>
      </c>
      <c r="N68" s="208">
        <f t="shared" si="17"/>
        <v>4087.68</v>
      </c>
      <c r="O68" s="208">
        <f t="shared" si="17"/>
        <v>4736.16</v>
      </c>
      <c r="P68" s="208">
        <f t="shared" si="17"/>
        <v>32137.84</v>
      </c>
      <c r="Q68" s="208">
        <f t="shared" si="17"/>
        <v>0</v>
      </c>
      <c r="R68" s="209">
        <f t="shared" si="7"/>
        <v>10060291.739999998</v>
      </c>
    </row>
    <row r="69" spans="1:18" ht="29.25" customHeight="1" x14ac:dyDescent="0.2">
      <c r="A69" s="27"/>
      <c r="B69" s="27"/>
      <c r="C69" s="27" t="s">
        <v>126</v>
      </c>
      <c r="D69" s="66" t="s">
        <v>127</v>
      </c>
      <c r="E69" s="234">
        <v>225973.81</v>
      </c>
      <c r="F69" s="208">
        <v>28311.42</v>
      </c>
      <c r="G69" s="208">
        <v>0</v>
      </c>
      <c r="H69" s="208">
        <v>664.8</v>
      </c>
      <c r="I69" s="208">
        <v>18965.55</v>
      </c>
      <c r="J69" s="208">
        <v>767.52</v>
      </c>
      <c r="K69" s="208">
        <v>346.18</v>
      </c>
      <c r="L69" s="208">
        <v>369.65</v>
      </c>
      <c r="M69" s="208">
        <v>12186.35</v>
      </c>
      <c r="N69" s="208">
        <v>114.41</v>
      </c>
      <c r="O69" s="208">
        <v>132.61000000000001</v>
      </c>
      <c r="P69" s="208">
        <v>899.48</v>
      </c>
      <c r="Q69" s="208">
        <v>0</v>
      </c>
      <c r="R69" s="209">
        <f t="shared" si="7"/>
        <v>288731.77999999991</v>
      </c>
    </row>
    <row r="70" spans="1:18" ht="31.5" customHeight="1" x14ac:dyDescent="0.2">
      <c r="A70" s="27"/>
      <c r="B70" s="27"/>
      <c r="C70" s="27" t="s">
        <v>128</v>
      </c>
      <c r="D70" s="66" t="s">
        <v>210</v>
      </c>
      <c r="E70" s="234">
        <v>8250.2000000000007</v>
      </c>
      <c r="F70" s="208">
        <v>4861.3999999999996</v>
      </c>
      <c r="G70" s="208">
        <v>0</v>
      </c>
      <c r="H70" s="208">
        <v>348.09</v>
      </c>
      <c r="I70" s="208">
        <v>72572.53</v>
      </c>
      <c r="J70" s="208">
        <v>5432.97</v>
      </c>
      <c r="K70" s="208">
        <v>1112.69</v>
      </c>
      <c r="L70" s="208">
        <v>423.75</v>
      </c>
      <c r="M70" s="208">
        <v>17648.32</v>
      </c>
      <c r="N70" s="208">
        <v>5.9</v>
      </c>
      <c r="O70" s="208">
        <v>10.23</v>
      </c>
      <c r="P70" s="208">
        <v>46.38</v>
      </c>
      <c r="Q70" s="208">
        <v>0</v>
      </c>
      <c r="R70" s="209">
        <f t="shared" si="7"/>
        <v>110712.46</v>
      </c>
    </row>
    <row r="71" spans="1:18" ht="27" customHeight="1" x14ac:dyDescent="0.2">
      <c r="A71" s="27"/>
      <c r="B71" s="27"/>
      <c r="C71" s="27" t="s">
        <v>129</v>
      </c>
      <c r="D71" s="66" t="s">
        <v>208</v>
      </c>
      <c r="E71" s="234">
        <v>8575486.5600000005</v>
      </c>
      <c r="F71" s="208">
        <v>242533.42</v>
      </c>
      <c r="G71" s="208">
        <v>0</v>
      </c>
      <c r="H71" s="208">
        <v>30567.15</v>
      </c>
      <c r="I71" s="208">
        <v>585290.04</v>
      </c>
      <c r="J71" s="208">
        <v>23026.83</v>
      </c>
      <c r="K71" s="208">
        <v>7107.07</v>
      </c>
      <c r="L71" s="208">
        <v>13674.97</v>
      </c>
      <c r="M71" s="208">
        <v>143408.79</v>
      </c>
      <c r="N71" s="208">
        <v>3967.37</v>
      </c>
      <c r="O71" s="208">
        <v>4593.32</v>
      </c>
      <c r="P71" s="208">
        <v>31191.98</v>
      </c>
      <c r="Q71" s="208">
        <v>0</v>
      </c>
      <c r="R71" s="209">
        <f t="shared" si="7"/>
        <v>9660847.5000000019</v>
      </c>
    </row>
    <row r="72" spans="1:18" ht="30.75" customHeight="1" x14ac:dyDescent="0.2">
      <c r="A72" s="27"/>
      <c r="B72" s="27"/>
      <c r="C72" s="27" t="s">
        <v>130</v>
      </c>
      <c r="D72" s="66" t="s">
        <v>132</v>
      </c>
      <c r="E72" s="234">
        <v>0</v>
      </c>
      <c r="F72" s="208">
        <v>0</v>
      </c>
      <c r="G72" s="208">
        <v>0</v>
      </c>
      <c r="H72" s="208">
        <v>0</v>
      </c>
      <c r="I72" s="208">
        <v>0</v>
      </c>
      <c r="J72" s="208">
        <v>0</v>
      </c>
      <c r="K72" s="208">
        <v>0</v>
      </c>
      <c r="L72" s="208">
        <v>0</v>
      </c>
      <c r="M72" s="208">
        <v>0</v>
      </c>
      <c r="N72" s="208">
        <v>0</v>
      </c>
      <c r="O72" s="208">
        <v>0</v>
      </c>
      <c r="P72" s="208">
        <v>0</v>
      </c>
      <c r="Q72" s="208">
        <v>0</v>
      </c>
      <c r="R72" s="209">
        <f t="shared" si="7"/>
        <v>0</v>
      </c>
    </row>
    <row r="73" spans="1:18" ht="30.75" customHeight="1" x14ac:dyDescent="0.2">
      <c r="A73" s="27"/>
      <c r="B73" s="27"/>
      <c r="C73" s="27" t="s">
        <v>131</v>
      </c>
      <c r="D73" s="66" t="s">
        <v>206</v>
      </c>
      <c r="E73" s="234">
        <v>0</v>
      </c>
      <c r="F73" s="208">
        <v>0</v>
      </c>
      <c r="G73" s="208">
        <v>0</v>
      </c>
      <c r="H73" s="208">
        <v>0</v>
      </c>
      <c r="I73" s="208">
        <v>0</v>
      </c>
      <c r="J73" s="208">
        <v>0</v>
      </c>
      <c r="K73" s="208">
        <v>0</v>
      </c>
      <c r="L73" s="208">
        <v>0</v>
      </c>
      <c r="M73" s="208">
        <v>0</v>
      </c>
      <c r="N73" s="208">
        <v>0</v>
      </c>
      <c r="O73" s="208">
        <v>0</v>
      </c>
      <c r="P73" s="208">
        <v>0</v>
      </c>
      <c r="Q73" s="208">
        <v>0</v>
      </c>
      <c r="R73" s="209">
        <f t="shared" si="7"/>
        <v>0</v>
      </c>
    </row>
    <row r="74" spans="1:18" ht="27.75" customHeight="1" thickBot="1" x14ac:dyDescent="0.25">
      <c r="A74" s="313"/>
      <c r="B74" s="314" t="s">
        <v>234</v>
      </c>
      <c r="C74" s="313"/>
      <c r="D74" s="316" t="s">
        <v>235</v>
      </c>
      <c r="E74" s="321">
        <v>0</v>
      </c>
      <c r="F74" s="239">
        <v>0</v>
      </c>
      <c r="G74" s="239">
        <v>0</v>
      </c>
      <c r="H74" s="239">
        <v>23.01</v>
      </c>
      <c r="I74" s="239">
        <v>5248.68</v>
      </c>
      <c r="J74" s="239">
        <v>206.75</v>
      </c>
      <c r="K74" s="239">
        <v>89.93</v>
      </c>
      <c r="L74" s="239">
        <v>174.44</v>
      </c>
      <c r="M74" s="239">
        <v>6553.15</v>
      </c>
      <c r="N74" s="239">
        <v>0</v>
      </c>
      <c r="O74" s="239">
        <v>0.25</v>
      </c>
      <c r="P74" s="239">
        <v>0</v>
      </c>
      <c r="Q74" s="239">
        <v>0</v>
      </c>
      <c r="R74" s="322">
        <f t="shared" si="7"/>
        <v>12296.21</v>
      </c>
    </row>
    <row r="75" spans="1:18" ht="20.100000000000001" customHeight="1" x14ac:dyDescent="0.2">
      <c r="A75" s="85" t="s">
        <v>133</v>
      </c>
      <c r="B75" s="87"/>
      <c r="C75" s="87"/>
      <c r="D75" s="61" t="s">
        <v>211</v>
      </c>
      <c r="E75" s="323">
        <f>+E76+E79+E80+E81+E82+E83</f>
        <v>4404496.76</v>
      </c>
      <c r="F75" s="225">
        <f t="shared" ref="F75:Q75" si="18">+F76+F79+F80+F81+F82+F83</f>
        <v>192178.77000000002</v>
      </c>
      <c r="G75" s="225">
        <f t="shared" si="18"/>
        <v>0</v>
      </c>
      <c r="H75" s="225">
        <f t="shared" si="18"/>
        <v>21471.010000000006</v>
      </c>
      <c r="I75" s="225">
        <f t="shared" si="18"/>
        <v>2569584.83</v>
      </c>
      <c r="J75" s="225">
        <f t="shared" si="18"/>
        <v>164485.16999999998</v>
      </c>
      <c r="K75" s="225">
        <f t="shared" si="18"/>
        <v>42150.83</v>
      </c>
      <c r="L75" s="225">
        <f t="shared" si="18"/>
        <v>35576.43</v>
      </c>
      <c r="M75" s="225">
        <f t="shared" si="18"/>
        <v>854633.74</v>
      </c>
      <c r="N75" s="225">
        <f t="shared" si="18"/>
        <v>2068.1099999999997</v>
      </c>
      <c r="O75" s="225">
        <f t="shared" si="18"/>
        <v>2499.2600000000002</v>
      </c>
      <c r="P75" s="225">
        <f t="shared" si="18"/>
        <v>16259.82</v>
      </c>
      <c r="Q75" s="225">
        <f t="shared" si="18"/>
        <v>0</v>
      </c>
      <c r="R75" s="226">
        <f t="shared" si="7"/>
        <v>8305404.7299999995</v>
      </c>
    </row>
    <row r="76" spans="1:18" ht="27.75" customHeight="1" x14ac:dyDescent="0.2">
      <c r="A76" s="94"/>
      <c r="B76" s="142" t="s">
        <v>134</v>
      </c>
      <c r="C76" s="89"/>
      <c r="D76" s="71" t="s">
        <v>135</v>
      </c>
      <c r="E76" s="234">
        <f>+E77+E78</f>
        <v>3627041.61</v>
      </c>
      <c r="F76" s="208">
        <f t="shared" ref="F76:Q76" si="19">+F77+F78</f>
        <v>68395.47</v>
      </c>
      <c r="G76" s="208">
        <f t="shared" si="19"/>
        <v>0</v>
      </c>
      <c r="H76" s="208">
        <f t="shared" si="19"/>
        <v>13031.570000000002</v>
      </c>
      <c r="I76" s="208">
        <f t="shared" si="19"/>
        <v>1044520.84</v>
      </c>
      <c r="J76" s="208">
        <f t="shared" si="19"/>
        <v>69601.31</v>
      </c>
      <c r="K76" s="208">
        <f t="shared" si="19"/>
        <v>18111.77</v>
      </c>
      <c r="L76" s="208">
        <f t="shared" si="19"/>
        <v>15070.16</v>
      </c>
      <c r="M76" s="208">
        <f t="shared" si="19"/>
        <v>184939.05</v>
      </c>
      <c r="N76" s="208">
        <f t="shared" si="19"/>
        <v>1662.6399999999999</v>
      </c>
      <c r="O76" s="208">
        <f t="shared" si="19"/>
        <v>1963.57</v>
      </c>
      <c r="P76" s="208">
        <f t="shared" si="19"/>
        <v>13071.869999999999</v>
      </c>
      <c r="Q76" s="208">
        <f t="shared" si="19"/>
        <v>0</v>
      </c>
      <c r="R76" s="206">
        <f t="shared" si="7"/>
        <v>5057409.8599999994</v>
      </c>
    </row>
    <row r="77" spans="1:18" ht="20.100000000000001" customHeight="1" x14ac:dyDescent="0.2">
      <c r="A77" s="27"/>
      <c r="B77" s="27"/>
      <c r="C77" s="27" t="s">
        <v>136</v>
      </c>
      <c r="D77" s="66" t="s">
        <v>31</v>
      </c>
      <c r="E77" s="234">
        <v>3598341.86</v>
      </c>
      <c r="F77" s="208">
        <v>66291.820000000007</v>
      </c>
      <c r="G77" s="208">
        <v>0</v>
      </c>
      <c r="H77" s="208">
        <v>12651.78</v>
      </c>
      <c r="I77" s="208">
        <v>973948.75</v>
      </c>
      <c r="J77" s="208">
        <v>64280.45</v>
      </c>
      <c r="K77" s="208">
        <v>16933.93</v>
      </c>
      <c r="L77" s="208">
        <v>14565.61</v>
      </c>
      <c r="M77" s="208">
        <v>173525.44</v>
      </c>
      <c r="N77" s="208">
        <v>1648.78</v>
      </c>
      <c r="O77" s="208">
        <v>1944.27</v>
      </c>
      <c r="P77" s="208">
        <v>12962.91</v>
      </c>
      <c r="Q77" s="208">
        <v>0</v>
      </c>
      <c r="R77" s="206">
        <f t="shared" si="7"/>
        <v>4937095.5999999996</v>
      </c>
    </row>
    <row r="78" spans="1:18" ht="20.100000000000001" customHeight="1" x14ac:dyDescent="0.2">
      <c r="A78" s="27"/>
      <c r="B78" s="27"/>
      <c r="C78" s="27" t="s">
        <v>137</v>
      </c>
      <c r="D78" s="66" t="s">
        <v>138</v>
      </c>
      <c r="E78" s="234">
        <v>28699.75</v>
      </c>
      <c r="F78" s="208">
        <v>2103.65</v>
      </c>
      <c r="G78" s="208">
        <v>0</v>
      </c>
      <c r="H78" s="208">
        <v>379.79</v>
      </c>
      <c r="I78" s="208">
        <v>70572.09</v>
      </c>
      <c r="J78" s="208">
        <v>5320.86</v>
      </c>
      <c r="K78" s="208">
        <v>1177.8399999999999</v>
      </c>
      <c r="L78" s="208">
        <v>504.55</v>
      </c>
      <c r="M78" s="208">
        <v>11413.61</v>
      </c>
      <c r="N78" s="208">
        <v>13.86</v>
      </c>
      <c r="O78" s="208">
        <v>19.3</v>
      </c>
      <c r="P78" s="208">
        <v>108.96</v>
      </c>
      <c r="Q78" s="208">
        <v>0</v>
      </c>
      <c r="R78" s="206">
        <f t="shared" si="7"/>
        <v>120314.26000000001</v>
      </c>
    </row>
    <row r="79" spans="1:18" ht="30.75" customHeight="1" x14ac:dyDescent="0.2">
      <c r="A79" s="27"/>
      <c r="B79" s="142" t="s">
        <v>139</v>
      </c>
      <c r="C79" s="27"/>
      <c r="D79" s="71" t="s">
        <v>140</v>
      </c>
      <c r="E79" s="234">
        <v>116287.89</v>
      </c>
      <c r="F79" s="208">
        <v>31245.78</v>
      </c>
      <c r="G79" s="208">
        <v>0</v>
      </c>
      <c r="H79" s="208">
        <v>2488.09</v>
      </c>
      <c r="I79" s="208">
        <v>490648.75</v>
      </c>
      <c r="J79" s="208">
        <v>34065.360000000001</v>
      </c>
      <c r="K79" s="208">
        <v>6225.24</v>
      </c>
      <c r="L79" s="208">
        <v>8500.4699999999993</v>
      </c>
      <c r="M79" s="208">
        <v>92059.55</v>
      </c>
      <c r="N79" s="208">
        <v>66.38</v>
      </c>
      <c r="O79" s="208">
        <v>99.64</v>
      </c>
      <c r="P79" s="208">
        <v>521.87</v>
      </c>
      <c r="Q79" s="208">
        <v>0</v>
      </c>
      <c r="R79" s="206">
        <f t="shared" si="7"/>
        <v>782209.02</v>
      </c>
    </row>
    <row r="80" spans="1:18" ht="26.25" customHeight="1" x14ac:dyDescent="0.2">
      <c r="A80" s="88"/>
      <c r="B80" s="142" t="s">
        <v>141</v>
      </c>
      <c r="C80" s="89"/>
      <c r="D80" s="71" t="s">
        <v>142</v>
      </c>
      <c r="E80" s="234">
        <v>3241.11</v>
      </c>
      <c r="F80" s="208">
        <v>18662.73</v>
      </c>
      <c r="G80" s="208">
        <v>0</v>
      </c>
      <c r="H80" s="208">
        <v>1461.53</v>
      </c>
      <c r="I80" s="208">
        <v>322008.81</v>
      </c>
      <c r="J80" s="208">
        <v>22935.35</v>
      </c>
      <c r="K80" s="208">
        <v>6277.76</v>
      </c>
      <c r="L80" s="208">
        <v>3126.8</v>
      </c>
      <c r="M80" s="208">
        <v>103121.56</v>
      </c>
      <c r="N80" s="208">
        <v>9.85</v>
      </c>
      <c r="O80" s="208">
        <v>26.59</v>
      </c>
      <c r="P80" s="208">
        <v>77.48</v>
      </c>
      <c r="Q80" s="208">
        <v>0</v>
      </c>
      <c r="R80" s="206">
        <f t="shared" si="7"/>
        <v>480949.56999999995</v>
      </c>
    </row>
    <row r="81" spans="1:18" ht="29.25" customHeight="1" x14ac:dyDescent="0.2">
      <c r="A81" s="88"/>
      <c r="B81" s="142" t="s">
        <v>143</v>
      </c>
      <c r="C81" s="89"/>
      <c r="D81" s="71" t="s">
        <v>144</v>
      </c>
      <c r="E81" s="234">
        <v>5691.19</v>
      </c>
      <c r="F81" s="208">
        <v>5452.02</v>
      </c>
      <c r="G81" s="208">
        <v>0</v>
      </c>
      <c r="H81" s="208">
        <v>1260.18</v>
      </c>
      <c r="I81" s="208">
        <v>281688.07</v>
      </c>
      <c r="J81" s="208">
        <v>15494.78</v>
      </c>
      <c r="K81" s="208">
        <v>5440.6</v>
      </c>
      <c r="L81" s="208">
        <v>2855.65</v>
      </c>
      <c r="M81" s="208">
        <v>313118.36</v>
      </c>
      <c r="N81" s="208">
        <v>5.01</v>
      </c>
      <c r="O81" s="208">
        <v>19.11</v>
      </c>
      <c r="P81" s="208">
        <v>39.42</v>
      </c>
      <c r="Q81" s="208">
        <v>0</v>
      </c>
      <c r="R81" s="206">
        <f t="shared" si="7"/>
        <v>631064.39000000013</v>
      </c>
    </row>
    <row r="82" spans="1:18" ht="27.75" customHeight="1" x14ac:dyDescent="0.2">
      <c r="A82" s="88"/>
      <c r="B82" s="142" t="s">
        <v>145</v>
      </c>
      <c r="C82" s="89"/>
      <c r="D82" s="71" t="s">
        <v>146</v>
      </c>
      <c r="E82" s="234">
        <v>5617</v>
      </c>
      <c r="F82" s="208">
        <v>17414.13</v>
      </c>
      <c r="G82" s="208">
        <v>0</v>
      </c>
      <c r="H82" s="208">
        <v>116.83</v>
      </c>
      <c r="I82" s="208">
        <v>84613.39</v>
      </c>
      <c r="J82" s="208">
        <v>1036.43</v>
      </c>
      <c r="K82" s="208">
        <v>38.06</v>
      </c>
      <c r="L82" s="208">
        <v>201.74</v>
      </c>
      <c r="M82" s="208">
        <v>1994.12</v>
      </c>
      <c r="N82" s="208">
        <v>10.36</v>
      </c>
      <c r="O82" s="208">
        <v>12.62</v>
      </c>
      <c r="P82" s="208">
        <v>81.47</v>
      </c>
      <c r="Q82" s="208">
        <v>0</v>
      </c>
      <c r="R82" s="206">
        <f t="shared" si="7"/>
        <v>111136.15</v>
      </c>
    </row>
    <row r="83" spans="1:18" ht="30" customHeight="1" thickBot="1" x14ac:dyDescent="0.25">
      <c r="A83" s="324"/>
      <c r="B83" s="314" t="s">
        <v>147</v>
      </c>
      <c r="C83" s="315"/>
      <c r="D83" s="316" t="s">
        <v>148</v>
      </c>
      <c r="E83" s="321">
        <v>646617.96</v>
      </c>
      <c r="F83" s="239">
        <v>51008.639999999999</v>
      </c>
      <c r="G83" s="239">
        <v>0</v>
      </c>
      <c r="H83" s="239">
        <v>3112.81</v>
      </c>
      <c r="I83" s="239">
        <v>346104.97</v>
      </c>
      <c r="J83" s="239">
        <v>21351.94</v>
      </c>
      <c r="K83" s="239">
        <v>6057.4</v>
      </c>
      <c r="L83" s="239">
        <v>5821.61</v>
      </c>
      <c r="M83" s="239">
        <v>159401.1</v>
      </c>
      <c r="N83" s="239">
        <v>313.87</v>
      </c>
      <c r="O83" s="239">
        <v>377.73</v>
      </c>
      <c r="P83" s="239">
        <v>2467.71</v>
      </c>
      <c r="Q83" s="239">
        <v>0</v>
      </c>
      <c r="R83" s="240">
        <f t="shared" si="7"/>
        <v>1242635.7400000002</v>
      </c>
    </row>
    <row r="84" spans="1:18" ht="20.100000000000001" customHeight="1" x14ac:dyDescent="0.2">
      <c r="A84" s="85" t="s">
        <v>149</v>
      </c>
      <c r="B84" s="87"/>
      <c r="C84" s="87"/>
      <c r="D84" s="61" t="s">
        <v>212</v>
      </c>
      <c r="E84" s="232">
        <f>+E85+E86+E87+E88+E89</f>
        <v>28377.54</v>
      </c>
      <c r="F84" s="232">
        <f t="shared" ref="F84:Q84" si="20">+F85+F86+F87+F88+F89</f>
        <v>60193.63</v>
      </c>
      <c r="G84" s="232">
        <f t="shared" si="20"/>
        <v>0</v>
      </c>
      <c r="H84" s="232">
        <f t="shared" si="20"/>
        <v>2735.31</v>
      </c>
      <c r="I84" s="232">
        <f t="shared" si="20"/>
        <v>577823.26000000013</v>
      </c>
      <c r="J84" s="232">
        <f t="shared" si="20"/>
        <v>32397.430000000008</v>
      </c>
      <c r="K84" s="232">
        <f t="shared" si="20"/>
        <v>1575.48</v>
      </c>
      <c r="L84" s="232">
        <f t="shared" si="20"/>
        <v>27012.44</v>
      </c>
      <c r="M84" s="232">
        <f t="shared" si="20"/>
        <v>30004.530000000002</v>
      </c>
      <c r="N84" s="232">
        <f t="shared" si="20"/>
        <v>39.85</v>
      </c>
      <c r="O84" s="232">
        <f t="shared" si="20"/>
        <v>73.23</v>
      </c>
      <c r="P84" s="232">
        <f t="shared" si="20"/>
        <v>313.29000000000002</v>
      </c>
      <c r="Q84" s="232">
        <f t="shared" si="20"/>
        <v>0</v>
      </c>
      <c r="R84" s="226">
        <f t="shared" si="7"/>
        <v>760545.99000000011</v>
      </c>
    </row>
    <row r="85" spans="1:18" ht="24" customHeight="1" x14ac:dyDescent="0.2">
      <c r="A85" s="88"/>
      <c r="B85" s="142" t="s">
        <v>150</v>
      </c>
      <c r="C85" s="89"/>
      <c r="D85" s="71" t="s">
        <v>151</v>
      </c>
      <c r="E85" s="228">
        <v>8809.2000000000007</v>
      </c>
      <c r="F85" s="229">
        <v>25240.28</v>
      </c>
      <c r="G85" s="208">
        <v>0</v>
      </c>
      <c r="H85" s="208">
        <v>1430.62</v>
      </c>
      <c r="I85" s="208">
        <v>308619.46000000002</v>
      </c>
      <c r="J85" s="229">
        <v>20696.560000000001</v>
      </c>
      <c r="K85" s="229">
        <v>1152.93</v>
      </c>
      <c r="L85" s="229">
        <v>8459.2900000000009</v>
      </c>
      <c r="M85" s="208">
        <v>14193.92</v>
      </c>
      <c r="N85" s="208">
        <v>15.32</v>
      </c>
      <c r="O85" s="208">
        <v>32.25</v>
      </c>
      <c r="P85" s="208">
        <v>120.44</v>
      </c>
      <c r="Q85" s="208">
        <v>0</v>
      </c>
      <c r="R85" s="206">
        <f t="shared" si="7"/>
        <v>388770.26999999996</v>
      </c>
    </row>
    <row r="86" spans="1:18" ht="20.100000000000001" customHeight="1" x14ac:dyDescent="0.2">
      <c r="A86" s="88"/>
      <c r="B86" s="142" t="s">
        <v>152</v>
      </c>
      <c r="C86" s="89"/>
      <c r="D86" s="71" t="s">
        <v>153</v>
      </c>
      <c r="E86" s="228">
        <v>19476.2</v>
      </c>
      <c r="F86" s="229">
        <v>34201.68</v>
      </c>
      <c r="G86" s="208">
        <v>0</v>
      </c>
      <c r="H86" s="208">
        <v>1154.3800000000001</v>
      </c>
      <c r="I86" s="208">
        <v>235352.42</v>
      </c>
      <c r="J86" s="229">
        <v>10301.530000000001</v>
      </c>
      <c r="K86" s="229">
        <v>196.56</v>
      </c>
      <c r="L86" s="229">
        <v>16123.49</v>
      </c>
      <c r="M86" s="208">
        <v>12659.69</v>
      </c>
      <c r="N86" s="208">
        <v>24.15</v>
      </c>
      <c r="O86" s="208">
        <v>38.94</v>
      </c>
      <c r="P86" s="208">
        <v>189.87</v>
      </c>
      <c r="Q86" s="208">
        <v>0</v>
      </c>
      <c r="R86" s="206">
        <f t="shared" si="7"/>
        <v>329718.91000000003</v>
      </c>
    </row>
    <row r="87" spans="1:18" ht="26.25" customHeight="1" x14ac:dyDescent="0.2">
      <c r="A87" s="88"/>
      <c r="B87" s="142" t="s">
        <v>154</v>
      </c>
      <c r="C87" s="89"/>
      <c r="D87" s="71" t="s">
        <v>155</v>
      </c>
      <c r="E87" s="228">
        <v>92.14</v>
      </c>
      <c r="F87" s="208">
        <v>751.67</v>
      </c>
      <c r="G87" s="208">
        <v>0</v>
      </c>
      <c r="H87" s="208">
        <v>57.84</v>
      </c>
      <c r="I87" s="208">
        <v>12755.01</v>
      </c>
      <c r="J87" s="208">
        <v>842.2</v>
      </c>
      <c r="K87" s="208">
        <v>220.74</v>
      </c>
      <c r="L87" s="208">
        <v>290.61</v>
      </c>
      <c r="M87" s="208">
        <v>2770.54</v>
      </c>
      <c r="N87" s="208">
        <v>0.38</v>
      </c>
      <c r="O87" s="208">
        <v>1.04</v>
      </c>
      <c r="P87" s="208">
        <v>2.98</v>
      </c>
      <c r="Q87" s="208">
        <v>0</v>
      </c>
      <c r="R87" s="209">
        <f t="shared" si="7"/>
        <v>17785.150000000001</v>
      </c>
    </row>
    <row r="88" spans="1:18" ht="23.25" customHeight="1" x14ac:dyDescent="0.2">
      <c r="A88" s="88"/>
      <c r="B88" s="142" t="s">
        <v>156</v>
      </c>
      <c r="C88" s="89"/>
      <c r="D88" s="71" t="s">
        <v>157</v>
      </c>
      <c r="E88" s="228">
        <v>0</v>
      </c>
      <c r="F88" s="229">
        <v>0</v>
      </c>
      <c r="G88" s="208">
        <v>0</v>
      </c>
      <c r="H88" s="208">
        <v>92.22</v>
      </c>
      <c r="I88" s="208">
        <v>21039.81</v>
      </c>
      <c r="J88" s="229">
        <v>554.80999999999995</v>
      </c>
      <c r="K88" s="229">
        <v>4.3499999999999996</v>
      </c>
      <c r="L88" s="229">
        <v>2137.1</v>
      </c>
      <c r="M88" s="208">
        <v>316.57</v>
      </c>
      <c r="N88" s="208">
        <v>0</v>
      </c>
      <c r="O88" s="208">
        <v>1</v>
      </c>
      <c r="P88" s="208">
        <v>0</v>
      </c>
      <c r="Q88" s="208">
        <v>0</v>
      </c>
      <c r="R88" s="206">
        <f t="shared" si="7"/>
        <v>24145.86</v>
      </c>
    </row>
    <row r="89" spans="1:18" ht="26.25" customHeight="1" thickBot="1" x14ac:dyDescent="0.25">
      <c r="A89" s="324"/>
      <c r="B89" s="314" t="s">
        <v>158</v>
      </c>
      <c r="C89" s="315"/>
      <c r="D89" s="316" t="s">
        <v>159</v>
      </c>
      <c r="E89" s="325">
        <v>0</v>
      </c>
      <c r="F89" s="326">
        <v>0</v>
      </c>
      <c r="G89" s="239">
        <v>0</v>
      </c>
      <c r="H89" s="239">
        <v>0.25</v>
      </c>
      <c r="I89" s="239">
        <v>56.56</v>
      </c>
      <c r="J89" s="326">
        <v>2.33</v>
      </c>
      <c r="K89" s="326">
        <v>0.9</v>
      </c>
      <c r="L89" s="326">
        <v>1.95</v>
      </c>
      <c r="M89" s="239">
        <v>63.81</v>
      </c>
      <c r="N89" s="239">
        <v>0</v>
      </c>
      <c r="O89" s="239">
        <v>0</v>
      </c>
      <c r="P89" s="239">
        <v>0</v>
      </c>
      <c r="Q89" s="239">
        <v>0</v>
      </c>
      <c r="R89" s="240">
        <f t="shared" si="7"/>
        <v>125.80000000000001</v>
      </c>
    </row>
    <row r="90" spans="1:18" ht="20.100000000000001" customHeight="1" x14ac:dyDescent="0.2">
      <c r="A90" s="85" t="s">
        <v>160</v>
      </c>
      <c r="B90" s="85"/>
      <c r="C90" s="85"/>
      <c r="D90" s="61" t="s">
        <v>213</v>
      </c>
      <c r="E90" s="323">
        <f>+E91+E92+E93+E94+E95+E96</f>
        <v>4119481.1</v>
      </c>
      <c r="F90" s="225">
        <f t="shared" ref="F90:Q90" si="21">+F91+F92+F93+F94+F95+F96</f>
        <v>299127.12</v>
      </c>
      <c r="G90" s="225">
        <f t="shared" si="21"/>
        <v>0</v>
      </c>
      <c r="H90" s="225">
        <f t="shared" si="21"/>
        <v>15915.149999999998</v>
      </c>
      <c r="I90" s="225">
        <f t="shared" si="21"/>
        <v>1324990.0299999998</v>
      </c>
      <c r="J90" s="225">
        <f t="shared" si="21"/>
        <v>70094.039999999994</v>
      </c>
      <c r="K90" s="225">
        <f t="shared" si="21"/>
        <v>26344.48</v>
      </c>
      <c r="L90" s="225">
        <f t="shared" si="21"/>
        <v>49269.7</v>
      </c>
      <c r="M90" s="225">
        <f t="shared" si="21"/>
        <v>315364.77000000008</v>
      </c>
      <c r="N90" s="225">
        <f t="shared" si="21"/>
        <v>1988.02</v>
      </c>
      <c r="O90" s="225">
        <f t="shared" si="21"/>
        <v>2351.4</v>
      </c>
      <c r="P90" s="225">
        <f t="shared" si="21"/>
        <v>15629.94</v>
      </c>
      <c r="Q90" s="225">
        <f t="shared" si="21"/>
        <v>0</v>
      </c>
      <c r="R90" s="226">
        <f t="shared" si="7"/>
        <v>6240555.7500000019</v>
      </c>
    </row>
    <row r="91" spans="1:18" ht="20.100000000000001" customHeight="1" x14ac:dyDescent="0.2">
      <c r="A91" s="89"/>
      <c r="B91" s="142" t="s">
        <v>161</v>
      </c>
      <c r="C91" s="89"/>
      <c r="D91" s="71" t="s">
        <v>163</v>
      </c>
      <c r="E91" s="234">
        <v>19955.400000000001</v>
      </c>
      <c r="F91" s="208">
        <v>76543.64</v>
      </c>
      <c r="G91" s="208">
        <v>0</v>
      </c>
      <c r="H91" s="208">
        <v>2922.8</v>
      </c>
      <c r="I91" s="208">
        <v>616460.05000000005</v>
      </c>
      <c r="J91" s="208">
        <v>38006.54</v>
      </c>
      <c r="K91" s="208">
        <v>12468.63</v>
      </c>
      <c r="L91" s="208">
        <v>18672.439999999999</v>
      </c>
      <c r="M91" s="208">
        <v>133856.75</v>
      </c>
      <c r="N91" s="208">
        <v>43.42</v>
      </c>
      <c r="O91" s="208">
        <v>79.16</v>
      </c>
      <c r="P91" s="208">
        <v>341.35</v>
      </c>
      <c r="Q91" s="208">
        <v>0</v>
      </c>
      <c r="R91" s="206">
        <f t="shared" si="7"/>
        <v>919350.18</v>
      </c>
    </row>
    <row r="92" spans="1:18" ht="20.100000000000001" customHeight="1" x14ac:dyDescent="0.2">
      <c r="A92" s="89"/>
      <c r="B92" s="142" t="s">
        <v>162</v>
      </c>
      <c r="C92" s="89"/>
      <c r="D92" s="71" t="s">
        <v>165</v>
      </c>
      <c r="E92" s="234">
        <v>1761637.57</v>
      </c>
      <c r="F92" s="208">
        <v>111636.92</v>
      </c>
      <c r="G92" s="208">
        <v>0</v>
      </c>
      <c r="H92" s="208">
        <v>5985.84</v>
      </c>
      <c r="I92" s="208">
        <v>388019.94</v>
      </c>
      <c r="J92" s="208">
        <v>15497.83</v>
      </c>
      <c r="K92" s="208">
        <v>8446.49</v>
      </c>
      <c r="L92" s="208">
        <v>21857.87</v>
      </c>
      <c r="M92" s="208">
        <v>94408.46</v>
      </c>
      <c r="N92" s="208">
        <v>842.82</v>
      </c>
      <c r="O92" s="208">
        <v>988.66</v>
      </c>
      <c r="P92" s="208">
        <v>6626.33</v>
      </c>
      <c r="Q92" s="208">
        <v>0</v>
      </c>
      <c r="R92" s="206">
        <f t="shared" si="7"/>
        <v>2415948.7300000004</v>
      </c>
    </row>
    <row r="93" spans="1:18" ht="27.75" customHeight="1" x14ac:dyDescent="0.2">
      <c r="A93" s="89"/>
      <c r="B93" s="142" t="s">
        <v>164</v>
      </c>
      <c r="C93" s="89"/>
      <c r="D93" s="71" t="s">
        <v>167</v>
      </c>
      <c r="E93" s="234">
        <v>1784.92</v>
      </c>
      <c r="F93" s="208">
        <v>2783.08</v>
      </c>
      <c r="G93" s="208">
        <v>0</v>
      </c>
      <c r="H93" s="208">
        <v>309.18</v>
      </c>
      <c r="I93" s="208">
        <v>68153.94</v>
      </c>
      <c r="J93" s="208">
        <v>5007.13</v>
      </c>
      <c r="K93" s="208">
        <v>1173.5</v>
      </c>
      <c r="L93" s="208">
        <v>643.59</v>
      </c>
      <c r="M93" s="208">
        <v>14910.65</v>
      </c>
      <c r="N93" s="208">
        <v>2.06</v>
      </c>
      <c r="O93" s="208">
        <v>5.59</v>
      </c>
      <c r="P93" s="208">
        <v>16.16</v>
      </c>
      <c r="Q93" s="208">
        <v>0</v>
      </c>
      <c r="R93" s="206">
        <f t="shared" ref="R93:R99" si="22">SUM(E93:Q93)</f>
        <v>94789.799999999988</v>
      </c>
    </row>
    <row r="94" spans="1:18" ht="20.100000000000001" customHeight="1" x14ac:dyDescent="0.2">
      <c r="A94" s="89"/>
      <c r="B94" s="142" t="s">
        <v>166</v>
      </c>
      <c r="C94" s="89"/>
      <c r="D94" s="71" t="s">
        <v>169</v>
      </c>
      <c r="E94" s="234">
        <v>1972817.02</v>
      </c>
      <c r="F94" s="208">
        <v>85563.97</v>
      </c>
      <c r="G94" s="208">
        <v>0</v>
      </c>
      <c r="H94" s="208">
        <v>5202.91</v>
      </c>
      <c r="I94" s="208">
        <v>112796.14</v>
      </c>
      <c r="J94" s="208">
        <v>4244.78</v>
      </c>
      <c r="K94" s="208">
        <v>1133.4100000000001</v>
      </c>
      <c r="L94" s="208">
        <v>2550.94</v>
      </c>
      <c r="M94" s="208">
        <v>41317.18</v>
      </c>
      <c r="N94" s="208">
        <v>926.1</v>
      </c>
      <c r="O94" s="208">
        <v>1071.51</v>
      </c>
      <c r="P94" s="208">
        <v>7281.11</v>
      </c>
      <c r="Q94" s="208">
        <v>0</v>
      </c>
      <c r="R94" s="206">
        <f t="shared" si="22"/>
        <v>2234905.0699999998</v>
      </c>
    </row>
    <row r="95" spans="1:18" ht="25.5" customHeight="1" x14ac:dyDescent="0.2">
      <c r="A95" s="89"/>
      <c r="B95" s="142" t="s">
        <v>168</v>
      </c>
      <c r="C95" s="89"/>
      <c r="D95" s="71" t="s">
        <v>171</v>
      </c>
      <c r="E95" s="234">
        <v>363286.19</v>
      </c>
      <c r="F95" s="208">
        <v>22599.51</v>
      </c>
      <c r="G95" s="208">
        <v>0</v>
      </c>
      <c r="H95" s="208">
        <v>1492.62</v>
      </c>
      <c r="I95" s="208">
        <v>139148.16</v>
      </c>
      <c r="J95" s="208">
        <v>7321.11</v>
      </c>
      <c r="K95" s="208">
        <v>3115.39</v>
      </c>
      <c r="L95" s="208">
        <v>5530.8</v>
      </c>
      <c r="M95" s="208">
        <v>30388.95</v>
      </c>
      <c r="N95" s="208">
        <v>173.62</v>
      </c>
      <c r="O95" s="208">
        <v>206.46</v>
      </c>
      <c r="P95" s="208">
        <v>1364.99</v>
      </c>
      <c r="Q95" s="208">
        <v>0</v>
      </c>
      <c r="R95" s="206">
        <f t="shared" si="22"/>
        <v>574627.79999999993</v>
      </c>
    </row>
    <row r="96" spans="1:18" ht="27.75" customHeight="1" thickBot="1" x14ac:dyDescent="0.25">
      <c r="A96" s="315"/>
      <c r="B96" s="314" t="s">
        <v>170</v>
      </c>
      <c r="C96" s="315"/>
      <c r="D96" s="316" t="s">
        <v>172</v>
      </c>
      <c r="E96" s="321">
        <v>0</v>
      </c>
      <c r="F96" s="239">
        <v>0</v>
      </c>
      <c r="G96" s="239">
        <v>0</v>
      </c>
      <c r="H96" s="239">
        <v>1.8</v>
      </c>
      <c r="I96" s="239">
        <v>411.8</v>
      </c>
      <c r="J96" s="239">
        <v>16.649999999999999</v>
      </c>
      <c r="K96" s="239">
        <v>7.06</v>
      </c>
      <c r="L96" s="239">
        <v>14.06</v>
      </c>
      <c r="M96" s="239">
        <v>482.78</v>
      </c>
      <c r="N96" s="239">
        <v>0</v>
      </c>
      <c r="O96" s="239">
        <v>0.02</v>
      </c>
      <c r="P96" s="239">
        <v>0</v>
      </c>
      <c r="Q96" s="239">
        <v>0</v>
      </c>
      <c r="R96" s="240">
        <f t="shared" si="22"/>
        <v>934.17</v>
      </c>
    </row>
    <row r="97" spans="1:18" ht="20.100000000000001" customHeight="1" thickBot="1" x14ac:dyDescent="0.25">
      <c r="A97" s="109" t="s">
        <v>173</v>
      </c>
      <c r="B97" s="110"/>
      <c r="C97" s="110"/>
      <c r="D97" s="311" t="s">
        <v>32</v>
      </c>
      <c r="E97" s="327">
        <v>0</v>
      </c>
      <c r="F97" s="328">
        <v>0</v>
      </c>
      <c r="G97" s="244">
        <v>0</v>
      </c>
      <c r="H97" s="244">
        <v>4.3600000000000003</v>
      </c>
      <c r="I97" s="244">
        <v>993.88</v>
      </c>
      <c r="J97" s="328">
        <v>41.39</v>
      </c>
      <c r="K97" s="328">
        <v>0.11</v>
      </c>
      <c r="L97" s="328">
        <v>33.090000000000003</v>
      </c>
      <c r="M97" s="244">
        <v>1142.3399999999999</v>
      </c>
      <c r="N97" s="244">
        <v>0</v>
      </c>
      <c r="O97" s="244">
        <v>0.05</v>
      </c>
      <c r="P97" s="244">
        <v>0</v>
      </c>
      <c r="Q97" s="244">
        <v>0</v>
      </c>
      <c r="R97" s="245">
        <f t="shared" si="22"/>
        <v>2215.2200000000003</v>
      </c>
    </row>
    <row r="98" spans="1:18" ht="20.100000000000001" customHeight="1" thickBot="1" x14ac:dyDescent="0.25">
      <c r="A98" s="109" t="s">
        <v>174</v>
      </c>
      <c r="B98" s="110"/>
      <c r="C98" s="110"/>
      <c r="D98" s="311" t="s">
        <v>39</v>
      </c>
      <c r="E98" s="230">
        <v>30391.88</v>
      </c>
      <c r="F98" s="231">
        <v>16719.330000000002</v>
      </c>
      <c r="G98" s="210">
        <v>0</v>
      </c>
      <c r="H98" s="210">
        <v>137.58000000000001</v>
      </c>
      <c r="I98" s="210">
        <v>6801.51</v>
      </c>
      <c r="J98" s="231">
        <v>487.27</v>
      </c>
      <c r="K98" s="231">
        <v>7.39</v>
      </c>
      <c r="L98" s="231">
        <v>16.739999999999998</v>
      </c>
      <c r="M98" s="210">
        <v>259.27999999999997</v>
      </c>
      <c r="N98" s="210">
        <v>21.2</v>
      </c>
      <c r="O98" s="210">
        <v>24.72</v>
      </c>
      <c r="P98" s="210">
        <v>166.65</v>
      </c>
      <c r="Q98" s="210">
        <v>0</v>
      </c>
      <c r="R98" s="211">
        <f t="shared" si="22"/>
        <v>55033.55</v>
      </c>
    </row>
    <row r="99" spans="1:18" ht="20.100000000000001" customHeight="1" thickBot="1" x14ac:dyDescent="0.25">
      <c r="A99" s="109">
        <v>29999</v>
      </c>
      <c r="B99" s="110"/>
      <c r="C99" s="110"/>
      <c r="D99" s="300" t="s">
        <v>35</v>
      </c>
      <c r="E99" s="329">
        <f>+E98+E97+E90+E84+E75+E61+E55+E49+E48+E47+E46+E29</f>
        <v>323846599.96999997</v>
      </c>
      <c r="F99" s="216">
        <f t="shared" ref="F99:Q99" si="23">+F98+F97+F90+F84+F75+F61+F55+F49+F48+F47+F46+F29</f>
        <v>1950724.5899999996</v>
      </c>
      <c r="G99" s="216">
        <f t="shared" si="23"/>
        <v>0</v>
      </c>
      <c r="H99" s="216">
        <f t="shared" si="23"/>
        <v>6866737.2200000007</v>
      </c>
      <c r="I99" s="216">
        <f t="shared" si="23"/>
        <v>21505975.940000001</v>
      </c>
      <c r="J99" s="216">
        <f t="shared" si="23"/>
        <v>3848128.64</v>
      </c>
      <c r="K99" s="216">
        <f t="shared" si="23"/>
        <v>267259.12999999995</v>
      </c>
      <c r="L99" s="216">
        <f t="shared" si="23"/>
        <v>252717.21</v>
      </c>
      <c r="M99" s="216">
        <f t="shared" si="23"/>
        <v>3878709.5600000005</v>
      </c>
      <c r="N99" s="216">
        <f t="shared" si="23"/>
        <v>146581.40999999997</v>
      </c>
      <c r="O99" s="216">
        <f t="shared" si="23"/>
        <v>350567.5</v>
      </c>
      <c r="P99" s="216">
        <f t="shared" si="23"/>
        <v>1246171.4099999999</v>
      </c>
      <c r="Q99" s="216">
        <f t="shared" si="23"/>
        <v>0</v>
      </c>
      <c r="R99" s="217">
        <f t="shared" si="22"/>
        <v>364160172.57999998</v>
      </c>
    </row>
    <row r="100" spans="1:18" ht="20.100000000000001" customHeight="1" thickBot="1" x14ac:dyDescent="0.3">
      <c r="A100" s="348" t="s">
        <v>36</v>
      </c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R100" s="350"/>
    </row>
    <row r="101" spans="1:18" ht="20.100000000000001" customHeight="1" x14ac:dyDescent="0.2">
      <c r="A101" s="85" t="s">
        <v>175</v>
      </c>
      <c r="B101" s="87"/>
      <c r="C101" s="87"/>
      <c r="D101" s="330" t="s">
        <v>17</v>
      </c>
      <c r="E101" s="236">
        <f>+E102+E105</f>
        <v>6016543.5899999999</v>
      </c>
      <c r="F101" s="225">
        <f t="shared" ref="F101:Q101" si="24">+F102+F105</f>
        <v>346901.91</v>
      </c>
      <c r="G101" s="225">
        <f t="shared" si="24"/>
        <v>0</v>
      </c>
      <c r="H101" s="225">
        <f t="shared" si="24"/>
        <v>24563.79</v>
      </c>
      <c r="I101" s="225">
        <f t="shared" si="24"/>
        <v>2283163.7200000002</v>
      </c>
      <c r="J101" s="225">
        <f t="shared" si="24"/>
        <v>236423.95</v>
      </c>
      <c r="K101" s="225">
        <f t="shared" si="24"/>
        <v>38998.769999999997</v>
      </c>
      <c r="L101" s="225">
        <f t="shared" si="24"/>
        <v>74179.76999999999</v>
      </c>
      <c r="M101" s="225">
        <f t="shared" si="24"/>
        <v>374664.66</v>
      </c>
      <c r="N101" s="225">
        <f t="shared" si="24"/>
        <v>2863.02</v>
      </c>
      <c r="O101" s="225">
        <f t="shared" si="24"/>
        <v>2021076.1300000001</v>
      </c>
      <c r="P101" s="225">
        <f t="shared" si="24"/>
        <v>22509.42</v>
      </c>
      <c r="Q101" s="225">
        <f t="shared" si="24"/>
        <v>0</v>
      </c>
      <c r="R101" s="226">
        <f t="shared" ref="R101:R120" si="25">SUM(E101:Q101)</f>
        <v>11441888.729999999</v>
      </c>
    </row>
    <row r="102" spans="1:18" ht="20.100000000000001" customHeight="1" x14ac:dyDescent="0.2">
      <c r="A102" s="97"/>
      <c r="B102" s="142" t="s">
        <v>176</v>
      </c>
      <c r="C102" s="89"/>
      <c r="D102" s="331" t="s">
        <v>177</v>
      </c>
      <c r="E102" s="237">
        <f>+E103+E104</f>
        <v>3401487.09</v>
      </c>
      <c r="F102" s="208">
        <f t="shared" ref="F102:Q102" si="26">+F103+F104</f>
        <v>278202.96999999997</v>
      </c>
      <c r="G102" s="208">
        <f t="shared" si="26"/>
        <v>0</v>
      </c>
      <c r="H102" s="208">
        <f t="shared" si="26"/>
        <v>17334.77</v>
      </c>
      <c r="I102" s="208">
        <f t="shared" si="26"/>
        <v>2034490.05</v>
      </c>
      <c r="J102" s="208">
        <f t="shared" si="26"/>
        <v>221729.63</v>
      </c>
      <c r="K102" s="208">
        <f t="shared" si="26"/>
        <v>33981.71</v>
      </c>
      <c r="L102" s="208">
        <f t="shared" si="26"/>
        <v>72018.399999999994</v>
      </c>
      <c r="M102" s="208">
        <f t="shared" si="26"/>
        <v>324482.92</v>
      </c>
      <c r="N102" s="208">
        <f t="shared" si="26"/>
        <v>1655.56</v>
      </c>
      <c r="O102" s="208">
        <f t="shared" si="26"/>
        <v>2019674.26</v>
      </c>
      <c r="P102" s="208">
        <f t="shared" si="26"/>
        <v>13016.169999999998</v>
      </c>
      <c r="Q102" s="208">
        <f t="shared" si="26"/>
        <v>0</v>
      </c>
      <c r="R102" s="206">
        <f t="shared" si="25"/>
        <v>8418073.5299999993</v>
      </c>
    </row>
    <row r="103" spans="1:18" ht="20.100000000000001" customHeight="1" x14ac:dyDescent="0.2">
      <c r="A103" s="97"/>
      <c r="B103" s="142"/>
      <c r="C103" s="89" t="s">
        <v>236</v>
      </c>
      <c r="D103" s="331" t="s">
        <v>238</v>
      </c>
      <c r="E103" s="237">
        <v>3023553.1</v>
      </c>
      <c r="F103" s="208">
        <v>247292.27</v>
      </c>
      <c r="G103" s="208">
        <v>0</v>
      </c>
      <c r="H103" s="208">
        <v>15199.61</v>
      </c>
      <c r="I103" s="208">
        <v>1760731.83</v>
      </c>
      <c r="J103" s="208">
        <v>149816.63</v>
      </c>
      <c r="K103" s="208">
        <v>29512.12</v>
      </c>
      <c r="L103" s="208">
        <v>63679.27</v>
      </c>
      <c r="M103" s="208">
        <v>280394.92</v>
      </c>
      <c r="N103" s="208">
        <v>1471.61</v>
      </c>
      <c r="O103" s="208">
        <v>1795269.11</v>
      </c>
      <c r="P103" s="208">
        <v>11569.96</v>
      </c>
      <c r="Q103" s="208">
        <v>0</v>
      </c>
      <c r="R103" s="206">
        <f t="shared" si="25"/>
        <v>7378490.4300000006</v>
      </c>
    </row>
    <row r="104" spans="1:18" ht="20.100000000000001" customHeight="1" x14ac:dyDescent="0.2">
      <c r="A104" s="97"/>
      <c r="B104" s="142"/>
      <c r="C104" s="89" t="s">
        <v>237</v>
      </c>
      <c r="D104" s="331" t="s">
        <v>239</v>
      </c>
      <c r="E104" s="237">
        <v>377933.99</v>
      </c>
      <c r="F104" s="208">
        <v>30910.7</v>
      </c>
      <c r="G104" s="208">
        <v>0</v>
      </c>
      <c r="H104" s="208">
        <v>2135.16</v>
      </c>
      <c r="I104" s="208">
        <v>273758.21999999997</v>
      </c>
      <c r="J104" s="208">
        <v>71913</v>
      </c>
      <c r="K104" s="208">
        <v>4469.59</v>
      </c>
      <c r="L104" s="208">
        <v>8339.1299999999992</v>
      </c>
      <c r="M104" s="208">
        <v>44088</v>
      </c>
      <c r="N104" s="208">
        <v>183.95</v>
      </c>
      <c r="O104" s="208">
        <v>224405.15</v>
      </c>
      <c r="P104" s="208">
        <v>1446.21</v>
      </c>
      <c r="Q104" s="208">
        <v>0</v>
      </c>
      <c r="R104" s="206">
        <f t="shared" si="25"/>
        <v>1039583.0999999999</v>
      </c>
    </row>
    <row r="105" spans="1:18" ht="27.75" thickBot="1" x14ac:dyDescent="0.25">
      <c r="A105" s="119"/>
      <c r="B105" s="314" t="s">
        <v>178</v>
      </c>
      <c r="C105" s="315"/>
      <c r="D105" s="332" t="s">
        <v>240</v>
      </c>
      <c r="E105" s="238">
        <v>2615056.5</v>
      </c>
      <c r="F105" s="239">
        <v>68698.94</v>
      </c>
      <c r="G105" s="239">
        <v>0</v>
      </c>
      <c r="H105" s="239">
        <v>7229.02</v>
      </c>
      <c r="I105" s="239">
        <v>248673.67</v>
      </c>
      <c r="J105" s="239">
        <v>14694.32</v>
      </c>
      <c r="K105" s="239">
        <v>5017.0600000000004</v>
      </c>
      <c r="L105" s="239">
        <v>2161.37</v>
      </c>
      <c r="M105" s="239">
        <v>50181.74</v>
      </c>
      <c r="N105" s="239">
        <v>1207.46</v>
      </c>
      <c r="O105" s="239">
        <v>1401.87</v>
      </c>
      <c r="P105" s="239">
        <v>9493.25</v>
      </c>
      <c r="Q105" s="239">
        <v>0</v>
      </c>
      <c r="R105" s="240">
        <f t="shared" si="25"/>
        <v>3023815.2</v>
      </c>
    </row>
    <row r="106" spans="1:18" ht="20.100000000000001" customHeight="1" x14ac:dyDescent="0.2">
      <c r="A106" s="85" t="s">
        <v>179</v>
      </c>
      <c r="B106" s="87"/>
      <c r="C106" s="87"/>
      <c r="D106" s="150" t="s">
        <v>18</v>
      </c>
      <c r="E106" s="225">
        <f>+E107+E108+E109+E110+E111</f>
        <v>129280069.58000001</v>
      </c>
      <c r="F106" s="225">
        <f t="shared" ref="F106:Q106" si="27">+F107+F108+F109+F110+F111</f>
        <v>2358816.1800000002</v>
      </c>
      <c r="G106" s="225">
        <f t="shared" si="27"/>
        <v>0</v>
      </c>
      <c r="H106" s="225">
        <f t="shared" si="27"/>
        <v>3803895.5000000005</v>
      </c>
      <c r="I106" s="225">
        <f t="shared" si="27"/>
        <v>16902598.34</v>
      </c>
      <c r="J106" s="225">
        <f t="shared" si="27"/>
        <v>965196.02</v>
      </c>
      <c r="K106" s="225">
        <f t="shared" si="27"/>
        <v>344424.01</v>
      </c>
      <c r="L106" s="225">
        <f t="shared" si="27"/>
        <v>350238.34</v>
      </c>
      <c r="M106" s="225">
        <f t="shared" si="27"/>
        <v>2973272.87</v>
      </c>
      <c r="N106" s="225">
        <f t="shared" si="27"/>
        <v>59226.380000000005</v>
      </c>
      <c r="O106" s="225">
        <f t="shared" si="27"/>
        <v>96808.03</v>
      </c>
      <c r="P106" s="225">
        <f t="shared" si="27"/>
        <v>465646.23</v>
      </c>
      <c r="Q106" s="225">
        <f t="shared" si="27"/>
        <v>0</v>
      </c>
      <c r="R106" s="226">
        <f t="shared" si="25"/>
        <v>157600191.48000002</v>
      </c>
    </row>
    <row r="107" spans="1:18" ht="20.100000000000001" customHeight="1" x14ac:dyDescent="0.2">
      <c r="A107" s="97"/>
      <c r="B107" s="142" t="s">
        <v>180</v>
      </c>
      <c r="C107" s="89"/>
      <c r="D107" s="166" t="s">
        <v>200</v>
      </c>
      <c r="E107" s="208">
        <v>12865076.23</v>
      </c>
      <c r="F107" s="208">
        <v>154235.21</v>
      </c>
      <c r="G107" s="208">
        <v>0</v>
      </c>
      <c r="H107" s="208">
        <v>238713.91</v>
      </c>
      <c r="I107" s="208">
        <v>1148734.28</v>
      </c>
      <c r="J107" s="208">
        <v>61379.3</v>
      </c>
      <c r="K107" s="208">
        <v>19928.75</v>
      </c>
      <c r="L107" s="208">
        <v>20907.349999999999</v>
      </c>
      <c r="M107" s="208">
        <v>210117.23</v>
      </c>
      <c r="N107" s="208">
        <v>5857.59</v>
      </c>
      <c r="O107" s="208">
        <v>6797.96</v>
      </c>
      <c r="P107" s="208">
        <v>46053.21</v>
      </c>
      <c r="Q107" s="208">
        <v>0</v>
      </c>
      <c r="R107" s="206">
        <f t="shared" si="25"/>
        <v>14777801.020000003</v>
      </c>
    </row>
    <row r="108" spans="1:18" ht="20.100000000000001" customHeight="1" x14ac:dyDescent="0.2">
      <c r="A108" s="97"/>
      <c r="B108" s="142" t="s">
        <v>181</v>
      </c>
      <c r="C108" s="89"/>
      <c r="D108" s="166" t="s">
        <v>201</v>
      </c>
      <c r="E108" s="208">
        <v>14288822.890000001</v>
      </c>
      <c r="F108" s="208">
        <v>232079.98</v>
      </c>
      <c r="G108" s="208">
        <v>0</v>
      </c>
      <c r="H108" s="208">
        <v>266553.40000000002</v>
      </c>
      <c r="I108" s="208">
        <v>1068774</v>
      </c>
      <c r="J108" s="208">
        <v>53621.52</v>
      </c>
      <c r="K108" s="208">
        <v>18478.669999999998</v>
      </c>
      <c r="L108" s="208">
        <v>20500.66</v>
      </c>
      <c r="M108" s="208">
        <v>171313.74</v>
      </c>
      <c r="N108" s="208">
        <v>6533.18</v>
      </c>
      <c r="O108" s="208">
        <v>7571.95</v>
      </c>
      <c r="P108" s="208">
        <v>51364.79</v>
      </c>
      <c r="Q108" s="208">
        <v>0</v>
      </c>
      <c r="R108" s="206">
        <f t="shared" si="25"/>
        <v>16185614.779999999</v>
      </c>
    </row>
    <row r="109" spans="1:18" ht="20.100000000000001" customHeight="1" x14ac:dyDescent="0.2">
      <c r="A109" s="97"/>
      <c r="B109" s="142" t="s">
        <v>183</v>
      </c>
      <c r="C109" s="89"/>
      <c r="D109" s="166" t="s">
        <v>182</v>
      </c>
      <c r="E109" s="208">
        <v>102126170.46000001</v>
      </c>
      <c r="F109" s="208">
        <v>1972500.99</v>
      </c>
      <c r="G109" s="208">
        <v>0</v>
      </c>
      <c r="H109" s="208">
        <v>3298628.1900000004</v>
      </c>
      <c r="I109" s="208">
        <v>14685090.060000001</v>
      </c>
      <c r="J109" s="208">
        <v>850195.2</v>
      </c>
      <c r="K109" s="208">
        <v>306016.59000000003</v>
      </c>
      <c r="L109" s="208">
        <v>308830.33</v>
      </c>
      <c r="M109" s="208">
        <v>2591841.9</v>
      </c>
      <c r="N109" s="208">
        <v>46835.61</v>
      </c>
      <c r="O109" s="208">
        <v>82438.12</v>
      </c>
      <c r="P109" s="208">
        <v>368228.23</v>
      </c>
      <c r="Q109" s="208">
        <v>0</v>
      </c>
      <c r="R109" s="206">
        <f t="shared" si="25"/>
        <v>126636775.68000002</v>
      </c>
    </row>
    <row r="110" spans="1:18" ht="20.100000000000001" customHeight="1" x14ac:dyDescent="0.2">
      <c r="A110" s="97"/>
      <c r="B110" s="142" t="s">
        <v>185</v>
      </c>
      <c r="C110" s="89"/>
      <c r="D110" s="166" t="s">
        <v>184</v>
      </c>
      <c r="E110" s="208">
        <v>0</v>
      </c>
      <c r="F110" s="208">
        <v>0</v>
      </c>
      <c r="G110" s="208">
        <v>0</v>
      </c>
      <c r="H110" s="208">
        <v>0</v>
      </c>
      <c r="I110" s="208">
        <v>0</v>
      </c>
      <c r="J110" s="208">
        <v>0</v>
      </c>
      <c r="K110" s="208">
        <v>0</v>
      </c>
      <c r="L110" s="208">
        <v>0</v>
      </c>
      <c r="M110" s="208">
        <v>0</v>
      </c>
      <c r="N110" s="208">
        <v>0</v>
      </c>
      <c r="O110" s="208">
        <v>0</v>
      </c>
      <c r="P110" s="208">
        <v>0</v>
      </c>
      <c r="Q110" s="208">
        <v>0</v>
      </c>
      <c r="R110" s="206">
        <f t="shared" si="25"/>
        <v>0</v>
      </c>
    </row>
    <row r="111" spans="1:18" ht="20.100000000000001" customHeight="1" thickBot="1" x14ac:dyDescent="0.25">
      <c r="A111" s="119"/>
      <c r="B111" s="314" t="s">
        <v>199</v>
      </c>
      <c r="C111" s="315"/>
      <c r="D111" s="333" t="s">
        <v>217</v>
      </c>
      <c r="E111" s="239">
        <v>0</v>
      </c>
      <c r="F111" s="239">
        <v>0</v>
      </c>
      <c r="G111" s="239">
        <v>0</v>
      </c>
      <c r="H111" s="239">
        <v>0</v>
      </c>
      <c r="I111" s="239">
        <v>0</v>
      </c>
      <c r="J111" s="239">
        <v>0</v>
      </c>
      <c r="K111" s="239">
        <v>0</v>
      </c>
      <c r="L111" s="239">
        <v>0</v>
      </c>
      <c r="M111" s="239">
        <v>0</v>
      </c>
      <c r="N111" s="239">
        <v>0</v>
      </c>
      <c r="O111" s="239">
        <v>0</v>
      </c>
      <c r="P111" s="239">
        <v>0</v>
      </c>
      <c r="Q111" s="239">
        <v>0</v>
      </c>
      <c r="R111" s="240">
        <f t="shared" si="25"/>
        <v>0</v>
      </c>
    </row>
    <row r="112" spans="1:18" ht="20.100000000000001" customHeight="1" thickBot="1" x14ac:dyDescent="0.25">
      <c r="A112" s="121" t="s">
        <v>186</v>
      </c>
      <c r="B112" s="334"/>
      <c r="C112" s="334"/>
      <c r="D112" s="335" t="s">
        <v>19</v>
      </c>
      <c r="E112" s="241">
        <v>210124.79</v>
      </c>
      <c r="F112" s="212">
        <v>6425.13</v>
      </c>
      <c r="G112" s="212">
        <v>0</v>
      </c>
      <c r="H112" s="212">
        <v>1197.8699999999999</v>
      </c>
      <c r="I112" s="212">
        <v>160274.70000000001</v>
      </c>
      <c r="J112" s="212">
        <v>10934.48</v>
      </c>
      <c r="K112" s="212">
        <v>2381.35</v>
      </c>
      <c r="L112" s="212">
        <v>2917.55</v>
      </c>
      <c r="M112" s="212">
        <v>23744.31</v>
      </c>
      <c r="N112" s="212">
        <v>97.43</v>
      </c>
      <c r="O112" s="212">
        <v>119.75</v>
      </c>
      <c r="P112" s="212">
        <v>766</v>
      </c>
      <c r="Q112" s="212">
        <v>0</v>
      </c>
      <c r="R112" s="213">
        <f t="shared" si="25"/>
        <v>418983.35999999993</v>
      </c>
    </row>
    <row r="113" spans="1:18" ht="20.100000000000001" customHeight="1" thickBot="1" x14ac:dyDescent="0.25">
      <c r="A113" s="106" t="s">
        <v>187</v>
      </c>
      <c r="B113" s="107"/>
      <c r="C113" s="107"/>
      <c r="D113" s="336" t="s">
        <v>20</v>
      </c>
      <c r="E113" s="235">
        <v>675231.89</v>
      </c>
      <c r="F113" s="216">
        <v>61252.18</v>
      </c>
      <c r="G113" s="216">
        <v>0</v>
      </c>
      <c r="H113" s="216">
        <v>4372.5200000000004</v>
      </c>
      <c r="I113" s="216">
        <v>613212.13</v>
      </c>
      <c r="J113" s="216">
        <v>41068.43</v>
      </c>
      <c r="K113" s="216">
        <v>9653.06</v>
      </c>
      <c r="L113" s="216">
        <v>12418.07</v>
      </c>
      <c r="M113" s="216">
        <v>99966.93</v>
      </c>
      <c r="N113" s="216">
        <v>331.36</v>
      </c>
      <c r="O113" s="216">
        <v>410.5</v>
      </c>
      <c r="P113" s="216">
        <v>2605.17</v>
      </c>
      <c r="Q113" s="216">
        <v>0</v>
      </c>
      <c r="R113" s="217">
        <f t="shared" si="25"/>
        <v>1520522.2400000002</v>
      </c>
    </row>
    <row r="114" spans="1:18" ht="20.100000000000001" customHeight="1" thickBot="1" x14ac:dyDescent="0.25">
      <c r="A114" s="106" t="s">
        <v>188</v>
      </c>
      <c r="B114" s="107"/>
      <c r="C114" s="107"/>
      <c r="D114" s="336" t="s">
        <v>40</v>
      </c>
      <c r="E114" s="235">
        <v>0</v>
      </c>
      <c r="F114" s="216">
        <v>0</v>
      </c>
      <c r="G114" s="216">
        <v>0</v>
      </c>
      <c r="H114" s="216">
        <v>0</v>
      </c>
      <c r="I114" s="216">
        <v>0</v>
      </c>
      <c r="J114" s="216">
        <v>0</v>
      </c>
      <c r="K114" s="216">
        <v>0</v>
      </c>
      <c r="L114" s="216">
        <v>0</v>
      </c>
      <c r="M114" s="216">
        <v>0</v>
      </c>
      <c r="N114" s="216">
        <v>0</v>
      </c>
      <c r="O114" s="216">
        <v>0</v>
      </c>
      <c r="P114" s="216">
        <v>0</v>
      </c>
      <c r="Q114" s="216">
        <v>0</v>
      </c>
      <c r="R114" s="217">
        <f t="shared" si="25"/>
        <v>0</v>
      </c>
    </row>
    <row r="115" spans="1:18" ht="20.100000000000001" customHeight="1" thickBot="1" x14ac:dyDescent="0.25">
      <c r="A115" s="106" t="s">
        <v>189</v>
      </c>
      <c r="B115" s="107"/>
      <c r="C115" s="107"/>
      <c r="D115" s="336" t="s">
        <v>241</v>
      </c>
      <c r="E115" s="235">
        <v>1416634.81</v>
      </c>
      <c r="F115" s="216">
        <v>156580.22</v>
      </c>
      <c r="G115" s="216">
        <v>0</v>
      </c>
      <c r="H115" s="216">
        <v>1697207.65</v>
      </c>
      <c r="I115" s="216">
        <v>162198.65</v>
      </c>
      <c r="J115" s="216">
        <v>9976.18</v>
      </c>
      <c r="K115" s="216">
        <v>3626.63</v>
      </c>
      <c r="L115" s="216">
        <v>1233.33</v>
      </c>
      <c r="M115" s="216">
        <v>30303.78</v>
      </c>
      <c r="N115" s="216">
        <v>707.81</v>
      </c>
      <c r="O115" s="216">
        <v>822.55</v>
      </c>
      <c r="P115" s="216">
        <v>5564.93</v>
      </c>
      <c r="Q115" s="216">
        <v>0</v>
      </c>
      <c r="R115" s="217">
        <f t="shared" si="25"/>
        <v>3484856.5399999996</v>
      </c>
    </row>
    <row r="116" spans="1:18" ht="20.100000000000001" customHeight="1" thickBot="1" x14ac:dyDescent="0.25">
      <c r="A116" s="106" t="s">
        <v>190</v>
      </c>
      <c r="B116" s="107"/>
      <c r="C116" s="107"/>
      <c r="D116" s="336" t="s">
        <v>214</v>
      </c>
      <c r="E116" s="235">
        <v>0</v>
      </c>
      <c r="F116" s="216">
        <v>352.78</v>
      </c>
      <c r="G116" s="216">
        <v>0</v>
      </c>
      <c r="H116" s="216">
        <v>63.88</v>
      </c>
      <c r="I116" s="216">
        <v>14390.07</v>
      </c>
      <c r="J116" s="216">
        <v>1127.1400000000001</v>
      </c>
      <c r="K116" s="216">
        <v>267.58999999999997</v>
      </c>
      <c r="L116" s="216">
        <v>50.32</v>
      </c>
      <c r="M116" s="216">
        <v>2087.8000000000002</v>
      </c>
      <c r="N116" s="216">
        <v>0.16</v>
      </c>
      <c r="O116" s="216">
        <v>0.86</v>
      </c>
      <c r="P116" s="216">
        <v>1.25</v>
      </c>
      <c r="Q116" s="216">
        <v>0</v>
      </c>
      <c r="R116" s="217">
        <f t="shared" si="25"/>
        <v>18341.849999999999</v>
      </c>
    </row>
    <row r="117" spans="1:18" ht="20.100000000000001" customHeight="1" thickBot="1" x14ac:dyDescent="0.25">
      <c r="A117" s="106" t="s">
        <v>242</v>
      </c>
      <c r="B117" s="107"/>
      <c r="C117" s="107"/>
      <c r="D117" s="336" t="s">
        <v>191</v>
      </c>
      <c r="E117" s="235">
        <v>0</v>
      </c>
      <c r="F117" s="216">
        <v>0</v>
      </c>
      <c r="G117" s="216">
        <v>0</v>
      </c>
      <c r="H117" s="216">
        <v>0.01</v>
      </c>
      <c r="I117" s="216">
        <v>3.31</v>
      </c>
      <c r="J117" s="216">
        <v>0</v>
      </c>
      <c r="K117" s="216">
        <v>2.35</v>
      </c>
      <c r="L117" s="216">
        <v>0</v>
      </c>
      <c r="M117" s="216">
        <v>11.67</v>
      </c>
      <c r="N117" s="216">
        <v>0</v>
      </c>
      <c r="O117" s="216">
        <v>0</v>
      </c>
      <c r="P117" s="216">
        <v>0</v>
      </c>
      <c r="Q117" s="216">
        <v>0</v>
      </c>
      <c r="R117" s="217">
        <f t="shared" si="25"/>
        <v>17.34</v>
      </c>
    </row>
    <row r="118" spans="1:18" ht="20.100000000000001" customHeight="1" thickBot="1" x14ac:dyDescent="0.25">
      <c r="A118" s="106">
        <v>39999</v>
      </c>
      <c r="B118" s="107"/>
      <c r="C118" s="107"/>
      <c r="D118" s="336" t="s">
        <v>37</v>
      </c>
      <c r="E118" s="235">
        <f>+E101+E106+E112+E113+E114+E115+E116+E117</f>
        <v>137598604.66</v>
      </c>
      <c r="F118" s="216">
        <f t="shared" ref="F118:Q118" si="28">+F101+F106+F112+F113+F114+F115+F116+F117</f>
        <v>2930328.4000000004</v>
      </c>
      <c r="G118" s="216">
        <f t="shared" si="28"/>
        <v>0</v>
      </c>
      <c r="H118" s="216">
        <f t="shared" si="28"/>
        <v>5531301.2199999997</v>
      </c>
      <c r="I118" s="216">
        <f t="shared" si="28"/>
        <v>20135840.919999994</v>
      </c>
      <c r="J118" s="216">
        <f t="shared" si="28"/>
        <v>1264726.1999999997</v>
      </c>
      <c r="K118" s="216">
        <f t="shared" si="28"/>
        <v>399353.76</v>
      </c>
      <c r="L118" s="216">
        <f t="shared" si="28"/>
        <v>441037.38</v>
      </c>
      <c r="M118" s="216">
        <f t="shared" si="28"/>
        <v>3504052.02</v>
      </c>
      <c r="N118" s="216">
        <f t="shared" si="28"/>
        <v>63226.16</v>
      </c>
      <c r="O118" s="216">
        <f t="shared" si="28"/>
        <v>2119237.8199999998</v>
      </c>
      <c r="P118" s="216">
        <f t="shared" si="28"/>
        <v>497092.99999999994</v>
      </c>
      <c r="Q118" s="216">
        <f t="shared" si="28"/>
        <v>0</v>
      </c>
      <c r="R118" s="217">
        <f t="shared" si="25"/>
        <v>174484801.53999996</v>
      </c>
    </row>
    <row r="119" spans="1:18" ht="20.100000000000001" customHeight="1" thickBot="1" x14ac:dyDescent="0.25">
      <c r="A119" s="106" t="s">
        <v>252</v>
      </c>
      <c r="B119" s="107"/>
      <c r="C119" s="107"/>
      <c r="D119" s="336" t="s">
        <v>251</v>
      </c>
      <c r="E119" s="235">
        <v>893960.18</v>
      </c>
      <c r="F119" s="216">
        <v>39805.339999999997</v>
      </c>
      <c r="G119" s="216">
        <v>0</v>
      </c>
      <c r="H119" s="216">
        <v>121402.98</v>
      </c>
      <c r="I119" s="216">
        <v>261626.73</v>
      </c>
      <c r="J119" s="216">
        <v>113736.66</v>
      </c>
      <c r="K119" s="216">
        <v>2.65</v>
      </c>
      <c r="L119" s="216">
        <v>18520.75</v>
      </c>
      <c r="M119" s="216">
        <v>361576.35</v>
      </c>
      <c r="N119" s="216">
        <v>420.12</v>
      </c>
      <c r="O119" s="216">
        <v>495.64</v>
      </c>
      <c r="P119" s="216">
        <v>3927.01</v>
      </c>
      <c r="Q119" s="216">
        <v>0</v>
      </c>
      <c r="R119" s="217">
        <f t="shared" si="25"/>
        <v>1815474.4099999997</v>
      </c>
    </row>
    <row r="120" spans="1:18" ht="16.5" thickBot="1" x14ac:dyDescent="0.25">
      <c r="A120" s="337">
        <v>49999</v>
      </c>
      <c r="B120" s="337"/>
      <c r="C120" s="338"/>
      <c r="D120" s="339" t="s">
        <v>38</v>
      </c>
      <c r="E120" s="340">
        <f>+E119+E118+E99+E27</f>
        <v>480519557.14999992</v>
      </c>
      <c r="F120" s="341">
        <f t="shared" ref="F120:Q120" si="29">+F119+F118+F99+F27</f>
        <v>5078849.68</v>
      </c>
      <c r="G120" s="341">
        <f t="shared" si="29"/>
        <v>5870.5</v>
      </c>
      <c r="H120" s="341">
        <f t="shared" si="29"/>
        <v>16756439.170000002</v>
      </c>
      <c r="I120" s="341">
        <f t="shared" si="29"/>
        <v>44739944.319999993</v>
      </c>
      <c r="J120" s="341">
        <f t="shared" si="29"/>
        <v>5604632.4500000002</v>
      </c>
      <c r="K120" s="341">
        <f t="shared" si="29"/>
        <v>874159.22</v>
      </c>
      <c r="L120" s="341">
        <f t="shared" si="29"/>
        <v>729046.22</v>
      </c>
      <c r="M120" s="341">
        <f t="shared" si="29"/>
        <v>8444877.3100000005</v>
      </c>
      <c r="N120" s="341">
        <f t="shared" si="29"/>
        <v>218478.42999999996</v>
      </c>
      <c r="O120" s="341">
        <f t="shared" si="29"/>
        <v>5936121.8100000005</v>
      </c>
      <c r="P120" s="341">
        <f t="shared" si="29"/>
        <v>1812059.77</v>
      </c>
      <c r="Q120" s="341">
        <f t="shared" si="29"/>
        <v>0</v>
      </c>
      <c r="R120" s="217">
        <f t="shared" si="25"/>
        <v>570720036.02999985</v>
      </c>
    </row>
    <row r="121" spans="1:18" hidden="1" x14ac:dyDescent="0.2"/>
    <row r="122" spans="1:18" hidden="1" x14ac:dyDescent="0.2"/>
    <row r="123" spans="1:18" hidden="1" x14ac:dyDescent="0.2">
      <c r="E123" s="4">
        <v>480519557.14999998</v>
      </c>
      <c r="F123" s="4">
        <v>5078849.68</v>
      </c>
      <c r="G123" s="4">
        <v>5870.5</v>
      </c>
      <c r="H123" s="4">
        <v>16756439.17</v>
      </c>
      <c r="I123" s="4">
        <v>44739944.32</v>
      </c>
      <c r="J123" s="4">
        <v>5604632.4500000002</v>
      </c>
      <c r="K123" s="4">
        <v>874159.22</v>
      </c>
      <c r="L123" s="4">
        <v>729046.22</v>
      </c>
      <c r="M123" s="4">
        <v>8444877.3100000005</v>
      </c>
      <c r="N123" s="4">
        <v>218478.43</v>
      </c>
      <c r="O123" s="4">
        <v>5936121.8099999996</v>
      </c>
      <c r="P123" s="4">
        <v>1812059.77</v>
      </c>
      <c r="R123" s="4">
        <v>570720036.02999997</v>
      </c>
    </row>
    <row r="124" spans="1:18" hidden="1" x14ac:dyDescent="0.2">
      <c r="E124" s="347">
        <f>+E120-E123</f>
        <v>0</v>
      </c>
      <c r="F124" s="347">
        <f>+F120-F123</f>
        <v>0</v>
      </c>
      <c r="G124" s="347">
        <f>+G120-G123</f>
        <v>0</v>
      </c>
      <c r="H124" s="347">
        <f>+H120-H123</f>
        <v>0</v>
      </c>
      <c r="I124" s="347">
        <f>+I120-I123</f>
        <v>0</v>
      </c>
      <c r="J124" s="347">
        <f>+J120-J123</f>
        <v>0</v>
      </c>
      <c r="K124" s="347">
        <f>+K120-K123</f>
        <v>0</v>
      </c>
      <c r="L124" s="347">
        <f>+L120-L123</f>
        <v>0</v>
      </c>
      <c r="M124" s="347">
        <f>+M120-M123</f>
        <v>0</v>
      </c>
      <c r="N124" s="347">
        <f>+N120-N123</f>
        <v>0</v>
      </c>
      <c r="O124" s="347">
        <f>+O120-O123</f>
        <v>0</v>
      </c>
      <c r="P124" s="347">
        <f>+P120-P123</f>
        <v>0</v>
      </c>
      <c r="Q124" s="347">
        <f>+Q120-Q123</f>
        <v>0</v>
      </c>
      <c r="R124" s="347">
        <f>+R120-R123</f>
        <v>0</v>
      </c>
    </row>
    <row r="125" spans="1:18" hidden="1" x14ac:dyDescent="0.2"/>
    <row r="126" spans="1:18" hidden="1" x14ac:dyDescent="0.2"/>
  </sheetData>
  <mergeCells count="16">
    <mergeCell ref="P7:P8"/>
    <mergeCell ref="Q7:Q8"/>
    <mergeCell ref="R7:R8"/>
    <mergeCell ref="A9:R9"/>
    <mergeCell ref="A28:R28"/>
    <mergeCell ref="A100:R100"/>
    <mergeCell ref="A1:R1"/>
    <mergeCell ref="D2:H2"/>
    <mergeCell ref="J2:O2"/>
    <mergeCell ref="A7:C8"/>
    <mergeCell ref="D7:D8"/>
    <mergeCell ref="E7:F7"/>
    <mergeCell ref="G7:I7"/>
    <mergeCell ref="J7:M7"/>
    <mergeCell ref="N7:N8"/>
    <mergeCell ref="O7:O8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7"/>
  <sheetViews>
    <sheetView topLeftCell="D93" zoomScale="90" zoomScaleNormal="90" workbookViewId="0">
      <selection activeCell="F106" sqref="F106"/>
    </sheetView>
  </sheetViews>
  <sheetFormatPr defaultColWidth="9.140625" defaultRowHeight="12.75" x14ac:dyDescent="0.2"/>
  <cols>
    <col min="1" max="1" width="8.85546875" style="28" bestFit="1" customWidth="1"/>
    <col min="2" max="2" width="7.85546875" style="28" bestFit="1" customWidth="1"/>
    <col min="3" max="3" width="6.42578125" style="28" bestFit="1" customWidth="1"/>
    <col min="4" max="4" width="76.42578125" style="32" customWidth="1"/>
    <col min="5" max="5" width="16.5703125" style="4" bestFit="1" customWidth="1"/>
    <col min="6" max="6" width="18.7109375" style="4" customWidth="1"/>
    <col min="7" max="7" width="14.85546875" style="4" customWidth="1"/>
    <col min="8" max="8" width="15.140625" style="4" customWidth="1"/>
    <col min="9" max="9" width="15.5703125" style="4" customWidth="1"/>
    <col min="10" max="13" width="14.85546875" style="4" customWidth="1"/>
    <col min="14" max="14" width="15.140625" style="4" customWidth="1"/>
    <col min="15" max="15" width="16" style="4" customWidth="1"/>
    <col min="16" max="16" width="14.85546875" style="4" customWidth="1"/>
    <col min="17" max="17" width="15.85546875" style="4" customWidth="1"/>
    <col min="18" max="18" width="15.85546875" style="4" bestFit="1" customWidth="1"/>
    <col min="19" max="16384" width="9.140625" style="3"/>
  </cols>
  <sheetData>
    <row r="1" spans="1:18" ht="35.25" customHeight="1" thickBot="1" x14ac:dyDescent="0.25">
      <c r="A1" s="351" t="s">
        <v>228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</row>
    <row r="2" spans="1:18" ht="13.5" thickBot="1" x14ac:dyDescent="0.25">
      <c r="D2" s="352" t="s">
        <v>0</v>
      </c>
      <c r="E2" s="353"/>
      <c r="F2" s="353"/>
      <c r="G2" s="353"/>
      <c r="H2" s="354"/>
      <c r="I2" s="32"/>
      <c r="J2" s="352" t="s">
        <v>1</v>
      </c>
      <c r="K2" s="353"/>
      <c r="L2" s="353"/>
      <c r="M2" s="353"/>
      <c r="N2" s="353"/>
      <c r="O2" s="354"/>
      <c r="P2" s="32"/>
      <c r="Q2" s="32"/>
      <c r="R2" s="32"/>
    </row>
    <row r="3" spans="1:18" ht="12" customHeight="1" thickBot="1" x14ac:dyDescent="0.25">
      <c r="D3" s="29"/>
      <c r="E3" s="32"/>
      <c r="F3" s="32"/>
      <c r="G3" s="32"/>
      <c r="H3" s="174"/>
      <c r="I3" s="32"/>
      <c r="J3" s="175"/>
      <c r="K3" s="176"/>
      <c r="L3" s="176"/>
      <c r="M3" s="176"/>
      <c r="N3" s="177"/>
      <c r="O3" s="178"/>
      <c r="P3" s="32"/>
      <c r="Q3" s="32"/>
      <c r="R3" s="32"/>
    </row>
    <row r="4" spans="1:18" ht="27.75" customHeight="1" thickBot="1" x14ac:dyDescent="0.25">
      <c r="D4" s="30" t="s">
        <v>2</v>
      </c>
      <c r="E4" s="246" t="s">
        <v>256</v>
      </c>
      <c r="F4" s="32"/>
      <c r="G4" s="43" t="s">
        <v>45</v>
      </c>
      <c r="H4" s="179">
        <v>960</v>
      </c>
      <c r="I4" s="32"/>
      <c r="J4" s="180" t="s">
        <v>3</v>
      </c>
      <c r="K4" s="181"/>
      <c r="L4" s="182"/>
      <c r="M4" s="182"/>
      <c r="N4" s="183">
        <v>2024</v>
      </c>
      <c r="O4" s="174"/>
      <c r="P4" s="32"/>
      <c r="Q4" s="32"/>
      <c r="R4" s="32"/>
    </row>
    <row r="5" spans="1:18" ht="12" customHeight="1" thickBot="1" x14ac:dyDescent="0.25">
      <c r="D5" s="31"/>
      <c r="E5" s="184"/>
      <c r="F5" s="184"/>
      <c r="G5" s="184"/>
      <c r="H5" s="185"/>
      <c r="I5" s="32"/>
      <c r="J5" s="186"/>
      <c r="K5" s="187"/>
      <c r="L5" s="184"/>
      <c r="M5" s="184"/>
      <c r="N5" s="184"/>
      <c r="O5" s="185"/>
      <c r="P5" s="32"/>
      <c r="Q5" s="32"/>
      <c r="R5" s="32"/>
    </row>
    <row r="6" spans="1:18" ht="13.5" thickBot="1" x14ac:dyDescent="0.25"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 ht="19.5" customHeight="1" thickBot="1" x14ac:dyDescent="0.25">
      <c r="A7" s="355"/>
      <c r="B7" s="356"/>
      <c r="C7" s="357"/>
      <c r="D7" s="361" t="s">
        <v>4</v>
      </c>
      <c r="E7" s="363" t="s">
        <v>5</v>
      </c>
      <c r="F7" s="364"/>
      <c r="G7" s="363" t="s">
        <v>6</v>
      </c>
      <c r="H7" s="364"/>
      <c r="I7" s="364"/>
      <c r="J7" s="363" t="s">
        <v>21</v>
      </c>
      <c r="K7" s="364"/>
      <c r="L7" s="364"/>
      <c r="M7" s="365"/>
      <c r="N7" s="366" t="s">
        <v>7</v>
      </c>
      <c r="O7" s="368" t="s">
        <v>226</v>
      </c>
      <c r="P7" s="366" t="s">
        <v>8</v>
      </c>
      <c r="Q7" s="368" t="s">
        <v>227</v>
      </c>
      <c r="R7" s="370" t="s">
        <v>9</v>
      </c>
    </row>
    <row r="8" spans="1:18" ht="69" customHeight="1" thickBot="1" x14ac:dyDescent="0.25">
      <c r="A8" s="358"/>
      <c r="B8" s="359"/>
      <c r="C8" s="360"/>
      <c r="D8" s="362"/>
      <c r="E8" s="1" t="s">
        <v>10</v>
      </c>
      <c r="F8" s="2" t="s">
        <v>11</v>
      </c>
      <c r="G8" s="18" t="s">
        <v>12</v>
      </c>
      <c r="H8" s="2" t="s">
        <v>13</v>
      </c>
      <c r="I8" s="277" t="s">
        <v>14</v>
      </c>
      <c r="J8" s="278" t="s">
        <v>22</v>
      </c>
      <c r="K8" s="278" t="s">
        <v>225</v>
      </c>
      <c r="L8" s="278" t="s">
        <v>23</v>
      </c>
      <c r="M8" s="278" t="s">
        <v>24</v>
      </c>
      <c r="N8" s="367"/>
      <c r="O8" s="369"/>
      <c r="P8" s="367"/>
      <c r="Q8" s="369"/>
      <c r="R8" s="371"/>
    </row>
    <row r="9" spans="1:18" ht="20.100000000000001" customHeight="1" thickBot="1" x14ac:dyDescent="0.3">
      <c r="A9" s="372" t="s">
        <v>33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50"/>
    </row>
    <row r="10" spans="1:18" ht="30.75" customHeight="1" x14ac:dyDescent="0.2">
      <c r="A10" s="33" t="s">
        <v>46</v>
      </c>
      <c r="B10" s="34"/>
      <c r="C10" s="35"/>
      <c r="D10" s="61" t="s">
        <v>47</v>
      </c>
      <c r="E10" s="223">
        <f>+E11+E12</f>
        <v>18301658.330000002</v>
      </c>
      <c r="F10" s="224">
        <f t="shared" ref="F10:Q10" si="0">+F11+F12</f>
        <v>76932.88</v>
      </c>
      <c r="G10" s="224">
        <f t="shared" si="0"/>
        <v>0</v>
      </c>
      <c r="H10" s="224">
        <f t="shared" si="0"/>
        <v>6989527.8300000001</v>
      </c>
      <c r="I10" s="224">
        <f t="shared" si="0"/>
        <v>1134810.2699999998</v>
      </c>
      <c r="J10" s="224">
        <f t="shared" si="0"/>
        <v>17605.84</v>
      </c>
      <c r="K10" s="224">
        <f t="shared" si="0"/>
        <v>183099.75</v>
      </c>
      <c r="L10" s="224">
        <f t="shared" si="0"/>
        <v>4874.55</v>
      </c>
      <c r="M10" s="224">
        <f t="shared" si="0"/>
        <v>198717.29</v>
      </c>
      <c r="N10" s="224">
        <f t="shared" si="0"/>
        <v>7443.01</v>
      </c>
      <c r="O10" s="224">
        <f t="shared" si="0"/>
        <v>32070.05</v>
      </c>
      <c r="P10" s="224">
        <f t="shared" si="0"/>
        <v>44705.33</v>
      </c>
      <c r="Q10" s="224">
        <f t="shared" si="0"/>
        <v>16.02</v>
      </c>
      <c r="R10" s="226">
        <f>SUM(E10:Q10)</f>
        <v>26991461.149999999</v>
      </c>
    </row>
    <row r="11" spans="1:18" ht="24" customHeight="1" x14ac:dyDescent="0.2">
      <c r="A11" s="37"/>
      <c r="B11" s="135" t="s">
        <v>48</v>
      </c>
      <c r="C11" s="38"/>
      <c r="D11" s="279" t="s">
        <v>49</v>
      </c>
      <c r="E11" s="280">
        <v>17579404.390000001</v>
      </c>
      <c r="F11" s="280">
        <v>52557.06</v>
      </c>
      <c r="G11" s="280">
        <v>0</v>
      </c>
      <c r="H11" s="280">
        <v>636805.77</v>
      </c>
      <c r="I11" s="280">
        <v>1088708.6299999999</v>
      </c>
      <c r="J11" s="280">
        <v>14675.41</v>
      </c>
      <c r="K11" s="280">
        <v>180716.27</v>
      </c>
      <c r="L11" s="280">
        <v>3202.19</v>
      </c>
      <c r="M11" s="280">
        <v>134759.94</v>
      </c>
      <c r="N11" s="280">
        <v>7140.64</v>
      </c>
      <c r="O11" s="280">
        <v>28072.27</v>
      </c>
      <c r="P11" s="280">
        <v>42889.18</v>
      </c>
      <c r="Q11" s="280">
        <v>15.37</v>
      </c>
      <c r="R11" s="206">
        <f>SUM(E11:Q11)</f>
        <v>19768947.120000001</v>
      </c>
    </row>
    <row r="12" spans="1:18" ht="26.25" customHeight="1" thickBot="1" x14ac:dyDescent="0.25">
      <c r="A12" s="40"/>
      <c r="B12" s="136" t="s">
        <v>50</v>
      </c>
      <c r="C12" s="146"/>
      <c r="D12" s="281" t="s">
        <v>51</v>
      </c>
      <c r="E12" s="282">
        <v>722253.94</v>
      </c>
      <c r="F12" s="283">
        <v>24375.82</v>
      </c>
      <c r="G12" s="284">
        <v>0</v>
      </c>
      <c r="H12" s="283">
        <v>6352722.0599999996</v>
      </c>
      <c r="I12" s="283">
        <v>46101.64</v>
      </c>
      <c r="J12" s="283">
        <v>2930.43</v>
      </c>
      <c r="K12" s="283">
        <v>2383.48</v>
      </c>
      <c r="L12" s="283">
        <v>1672.36</v>
      </c>
      <c r="M12" s="283">
        <v>63957.35</v>
      </c>
      <c r="N12" s="283">
        <v>302.37</v>
      </c>
      <c r="O12" s="283">
        <v>3997.78</v>
      </c>
      <c r="P12" s="283">
        <v>1816.15</v>
      </c>
      <c r="Q12" s="283">
        <v>0.65</v>
      </c>
      <c r="R12" s="285">
        <f t="shared" ref="R12:R27" si="1">SUM(E12:Q12)</f>
        <v>7222514.0300000003</v>
      </c>
    </row>
    <row r="13" spans="1:18" ht="30.75" customHeight="1" thickBot="1" x14ac:dyDescent="0.25">
      <c r="A13" s="42" t="s">
        <v>52</v>
      </c>
      <c r="B13" s="43"/>
      <c r="C13" s="44"/>
      <c r="D13" s="80" t="s">
        <v>53</v>
      </c>
      <c r="E13" s="214">
        <v>211.33</v>
      </c>
      <c r="F13" s="215">
        <v>903.56</v>
      </c>
      <c r="G13" s="216">
        <v>0</v>
      </c>
      <c r="H13" s="199">
        <v>11.18</v>
      </c>
      <c r="I13" s="199">
        <v>331469.64</v>
      </c>
      <c r="J13" s="215">
        <v>4264.29</v>
      </c>
      <c r="K13" s="215">
        <v>27293.16</v>
      </c>
      <c r="L13" s="215">
        <v>2575.2399999999998</v>
      </c>
      <c r="M13" s="199">
        <v>62837.53</v>
      </c>
      <c r="N13" s="199">
        <v>0.45</v>
      </c>
      <c r="O13" s="199">
        <v>116252.06</v>
      </c>
      <c r="P13" s="199">
        <v>2.71</v>
      </c>
      <c r="Q13" s="199">
        <v>0</v>
      </c>
      <c r="R13" s="217">
        <f t="shared" si="1"/>
        <v>545821.14999999991</v>
      </c>
    </row>
    <row r="14" spans="1:18" ht="21" customHeight="1" thickBot="1" x14ac:dyDescent="0.25">
      <c r="A14" s="42" t="s">
        <v>54</v>
      </c>
      <c r="B14" s="43"/>
      <c r="C14" s="44"/>
      <c r="D14" s="80" t="s">
        <v>55</v>
      </c>
      <c r="E14" s="214">
        <v>63730.89</v>
      </c>
      <c r="F14" s="215">
        <v>45559.03</v>
      </c>
      <c r="G14" s="216">
        <v>2289.62</v>
      </c>
      <c r="H14" s="199">
        <v>1095.9100000000001</v>
      </c>
      <c r="I14" s="199">
        <v>6748.25</v>
      </c>
      <c r="J14" s="215">
        <v>13736.46</v>
      </c>
      <c r="K14" s="215">
        <v>47008.639999999999</v>
      </c>
      <c r="L14" s="215">
        <v>5077.43</v>
      </c>
      <c r="M14" s="199">
        <v>182873.68</v>
      </c>
      <c r="N14" s="199">
        <v>44.26</v>
      </c>
      <c r="O14" s="199">
        <v>16774.7</v>
      </c>
      <c r="P14" s="199">
        <v>265.83999999999997</v>
      </c>
      <c r="Q14" s="199">
        <v>0.1</v>
      </c>
      <c r="R14" s="217">
        <f t="shared" si="1"/>
        <v>385204.81</v>
      </c>
    </row>
    <row r="15" spans="1:18" ht="20.100000000000001" customHeight="1" thickBot="1" x14ac:dyDescent="0.25">
      <c r="A15" s="42" t="s">
        <v>56</v>
      </c>
      <c r="B15" s="43"/>
      <c r="C15" s="44"/>
      <c r="D15" s="80" t="s">
        <v>57</v>
      </c>
      <c r="E15" s="214">
        <v>30092.799999999999</v>
      </c>
      <c r="F15" s="215">
        <v>32055.73</v>
      </c>
      <c r="G15" s="216">
        <v>0</v>
      </c>
      <c r="H15" s="199">
        <v>623.20000000000005</v>
      </c>
      <c r="I15" s="199">
        <v>93141.440000000002</v>
      </c>
      <c r="J15" s="215">
        <v>14799.24</v>
      </c>
      <c r="K15" s="215">
        <v>2844.87</v>
      </c>
      <c r="L15" s="215">
        <v>2628.49</v>
      </c>
      <c r="M15" s="199">
        <v>99807.26</v>
      </c>
      <c r="N15" s="199">
        <v>25.17</v>
      </c>
      <c r="O15" s="199">
        <v>18040.32</v>
      </c>
      <c r="P15" s="199">
        <v>151.16999999999999</v>
      </c>
      <c r="Q15" s="199">
        <v>0.05</v>
      </c>
      <c r="R15" s="217">
        <f t="shared" si="1"/>
        <v>294209.73999999993</v>
      </c>
    </row>
    <row r="16" spans="1:18" ht="20.100000000000001" customHeight="1" thickBot="1" x14ac:dyDescent="0.25">
      <c r="A16" s="46" t="s">
        <v>58</v>
      </c>
      <c r="B16" s="47"/>
      <c r="C16" s="145"/>
      <c r="D16" s="83" t="s">
        <v>59</v>
      </c>
      <c r="E16" s="214">
        <v>4356.21</v>
      </c>
      <c r="F16" s="215">
        <v>4978.45</v>
      </c>
      <c r="G16" s="216">
        <v>0</v>
      </c>
      <c r="H16" s="199">
        <v>93.6</v>
      </c>
      <c r="I16" s="199">
        <v>576.38</v>
      </c>
      <c r="J16" s="215">
        <v>6306.93</v>
      </c>
      <c r="K16" s="215">
        <v>818.3</v>
      </c>
      <c r="L16" s="215">
        <v>253.78</v>
      </c>
      <c r="M16" s="199">
        <v>22055.200000000001</v>
      </c>
      <c r="N16" s="199">
        <v>3.78</v>
      </c>
      <c r="O16" s="199">
        <v>7678.23</v>
      </c>
      <c r="P16" s="199">
        <v>22.71</v>
      </c>
      <c r="Q16" s="199">
        <v>0.01</v>
      </c>
      <c r="R16" s="217">
        <f t="shared" si="1"/>
        <v>47143.58</v>
      </c>
    </row>
    <row r="17" spans="1:18" ht="28.5" customHeight="1" x14ac:dyDescent="0.2">
      <c r="A17" s="46" t="s">
        <v>60</v>
      </c>
      <c r="B17" s="34"/>
      <c r="C17" s="35"/>
      <c r="D17" s="61" t="s">
        <v>61</v>
      </c>
      <c r="E17" s="223">
        <f>+E18+E22</f>
        <v>300611.16000000003</v>
      </c>
      <c r="F17" s="224">
        <f t="shared" ref="F17:Q17" si="2">+F18+F22</f>
        <v>20403.32</v>
      </c>
      <c r="G17" s="224">
        <f t="shared" si="2"/>
        <v>0</v>
      </c>
      <c r="H17" s="224">
        <f t="shared" si="2"/>
        <v>3661177.8599999994</v>
      </c>
      <c r="I17" s="224">
        <f t="shared" si="2"/>
        <v>758766.17999999993</v>
      </c>
      <c r="J17" s="224">
        <f t="shared" si="2"/>
        <v>168461.06</v>
      </c>
      <c r="K17" s="224">
        <f t="shared" si="2"/>
        <v>47633.29</v>
      </c>
      <c r="L17" s="224">
        <f t="shared" si="2"/>
        <v>1474.3400000000001</v>
      </c>
      <c r="M17" s="224">
        <f t="shared" si="2"/>
        <v>76682.820000000007</v>
      </c>
      <c r="N17" s="224">
        <f t="shared" si="2"/>
        <v>130.01</v>
      </c>
      <c r="O17" s="224">
        <f t="shared" si="2"/>
        <v>55153.16</v>
      </c>
      <c r="P17" s="224">
        <f t="shared" si="2"/>
        <v>780.86</v>
      </c>
      <c r="Q17" s="224">
        <f t="shared" si="2"/>
        <v>0.28000000000000003</v>
      </c>
      <c r="R17" s="226">
        <f t="shared" si="1"/>
        <v>5091274.34</v>
      </c>
    </row>
    <row r="18" spans="1:18" ht="14.25" x14ac:dyDescent="0.2">
      <c r="A18" s="49"/>
      <c r="B18" s="135" t="s">
        <v>62</v>
      </c>
      <c r="C18" s="27"/>
      <c r="D18" s="279" t="s">
        <v>218</v>
      </c>
      <c r="E18" s="280">
        <f>+E19+E20+E21</f>
        <v>287197.40000000002</v>
      </c>
      <c r="F18" s="205">
        <f t="shared" ref="F18:Q18" si="3">+F19+F20+F21</f>
        <v>18127.87</v>
      </c>
      <c r="G18" s="205">
        <f t="shared" si="3"/>
        <v>0</v>
      </c>
      <c r="H18" s="205">
        <f t="shared" si="3"/>
        <v>3295300.5399999996</v>
      </c>
      <c r="I18" s="205">
        <f t="shared" si="3"/>
        <v>456153.35</v>
      </c>
      <c r="J18" s="205">
        <f t="shared" si="3"/>
        <v>162724.49</v>
      </c>
      <c r="K18" s="205">
        <f t="shared" si="3"/>
        <v>1578.33</v>
      </c>
      <c r="L18" s="205">
        <f t="shared" si="3"/>
        <v>925.38</v>
      </c>
      <c r="M18" s="205">
        <f t="shared" si="3"/>
        <v>38613.94</v>
      </c>
      <c r="N18" s="205">
        <f t="shared" si="3"/>
        <v>123.66</v>
      </c>
      <c r="O18" s="205">
        <f t="shared" si="3"/>
        <v>51169.450000000004</v>
      </c>
      <c r="P18" s="205">
        <f t="shared" si="3"/>
        <v>742.7</v>
      </c>
      <c r="Q18" s="205">
        <f t="shared" si="3"/>
        <v>0.27</v>
      </c>
      <c r="R18" s="206">
        <f t="shared" si="1"/>
        <v>4312657.38</v>
      </c>
    </row>
    <row r="19" spans="1:18" ht="14.25" x14ac:dyDescent="0.2">
      <c r="A19" s="49"/>
      <c r="B19" s="50"/>
      <c r="C19" s="27" t="s">
        <v>63</v>
      </c>
      <c r="D19" s="66" t="s">
        <v>64</v>
      </c>
      <c r="E19" s="203">
        <v>12129.31</v>
      </c>
      <c r="F19" s="204">
        <v>6164.08</v>
      </c>
      <c r="G19" s="208">
        <v>0</v>
      </c>
      <c r="H19" s="205">
        <v>183.44</v>
      </c>
      <c r="I19" s="205">
        <v>438352.41</v>
      </c>
      <c r="J19" s="204">
        <v>155568.07999999999</v>
      </c>
      <c r="K19" s="204">
        <v>3.93</v>
      </c>
      <c r="L19" s="204">
        <v>0.17</v>
      </c>
      <c r="M19" s="205">
        <v>26.79</v>
      </c>
      <c r="N19" s="205">
        <v>7.41</v>
      </c>
      <c r="O19" s="205">
        <v>46651.48</v>
      </c>
      <c r="P19" s="205">
        <v>44.5</v>
      </c>
      <c r="Q19" s="205">
        <v>0.02</v>
      </c>
      <c r="R19" s="206">
        <f t="shared" si="1"/>
        <v>659131.62000000011</v>
      </c>
    </row>
    <row r="20" spans="1:18" ht="14.25" x14ac:dyDescent="0.2">
      <c r="A20" s="49"/>
      <c r="B20" s="50"/>
      <c r="C20" s="51" t="s">
        <v>65</v>
      </c>
      <c r="D20" s="66" t="s">
        <v>66</v>
      </c>
      <c r="E20" s="203">
        <v>96477.63</v>
      </c>
      <c r="F20" s="204">
        <v>4875.49</v>
      </c>
      <c r="G20" s="208">
        <v>0</v>
      </c>
      <c r="H20" s="205">
        <v>3278736.82</v>
      </c>
      <c r="I20" s="205">
        <v>6258.18</v>
      </c>
      <c r="J20" s="204">
        <v>5645.72</v>
      </c>
      <c r="K20" s="204">
        <v>1255.75</v>
      </c>
      <c r="L20" s="204">
        <v>31.19</v>
      </c>
      <c r="M20" s="205">
        <v>24482.32</v>
      </c>
      <c r="N20" s="205">
        <v>41.05</v>
      </c>
      <c r="O20" s="205">
        <v>2572.5</v>
      </c>
      <c r="P20" s="205">
        <v>246.54</v>
      </c>
      <c r="Q20" s="205">
        <v>0.09</v>
      </c>
      <c r="R20" s="206">
        <f t="shared" si="1"/>
        <v>3420623.28</v>
      </c>
    </row>
    <row r="21" spans="1:18" ht="14.25" x14ac:dyDescent="0.2">
      <c r="A21" s="49"/>
      <c r="B21" s="50"/>
      <c r="C21" s="51" t="s">
        <v>67</v>
      </c>
      <c r="D21" s="66" t="s">
        <v>68</v>
      </c>
      <c r="E21" s="203">
        <v>178590.46</v>
      </c>
      <c r="F21" s="204">
        <v>7088.3</v>
      </c>
      <c r="G21" s="208">
        <v>0</v>
      </c>
      <c r="H21" s="205">
        <v>16380.28</v>
      </c>
      <c r="I21" s="205">
        <v>11542.76</v>
      </c>
      <c r="J21" s="204">
        <v>1510.69</v>
      </c>
      <c r="K21" s="204">
        <v>318.64999999999998</v>
      </c>
      <c r="L21" s="204">
        <v>894.02</v>
      </c>
      <c r="M21" s="205">
        <v>14104.83</v>
      </c>
      <c r="N21" s="205">
        <v>75.2</v>
      </c>
      <c r="O21" s="205">
        <v>1945.47</v>
      </c>
      <c r="P21" s="205">
        <v>451.66</v>
      </c>
      <c r="Q21" s="205">
        <v>0.16</v>
      </c>
      <c r="R21" s="206">
        <f t="shared" si="1"/>
        <v>232902.47999999998</v>
      </c>
    </row>
    <row r="22" spans="1:18" ht="27" customHeight="1" x14ac:dyDescent="0.2">
      <c r="A22" s="286"/>
      <c r="B22" s="287" t="s">
        <v>69</v>
      </c>
      <c r="C22" s="288"/>
      <c r="D22" s="71" t="s">
        <v>70</v>
      </c>
      <c r="E22" s="280">
        <f>+E23+E24</f>
        <v>13413.76</v>
      </c>
      <c r="F22" s="205">
        <f t="shared" ref="F22:Q22" si="4">+F23+F24</f>
        <v>2275.4499999999998</v>
      </c>
      <c r="G22" s="205">
        <f t="shared" si="4"/>
        <v>0</v>
      </c>
      <c r="H22" s="205">
        <f t="shared" si="4"/>
        <v>365877.32</v>
      </c>
      <c r="I22" s="205">
        <f t="shared" si="4"/>
        <v>302612.83</v>
      </c>
      <c r="J22" s="205">
        <f t="shared" si="4"/>
        <v>5736.5700000000006</v>
      </c>
      <c r="K22" s="205">
        <f t="shared" si="4"/>
        <v>46054.96</v>
      </c>
      <c r="L22" s="205">
        <f t="shared" si="4"/>
        <v>548.96</v>
      </c>
      <c r="M22" s="205">
        <f t="shared" si="4"/>
        <v>38068.879999999997</v>
      </c>
      <c r="N22" s="205">
        <f t="shared" si="4"/>
        <v>6.35</v>
      </c>
      <c r="O22" s="205">
        <f t="shared" si="4"/>
        <v>3983.71</v>
      </c>
      <c r="P22" s="205">
        <f t="shared" si="4"/>
        <v>38.159999999999997</v>
      </c>
      <c r="Q22" s="205">
        <f t="shared" si="4"/>
        <v>0.01</v>
      </c>
      <c r="R22" s="206">
        <f t="shared" si="1"/>
        <v>778616.96</v>
      </c>
    </row>
    <row r="23" spans="1:18" ht="17.25" customHeight="1" x14ac:dyDescent="0.2">
      <c r="A23" s="70"/>
      <c r="B23" s="70"/>
      <c r="C23" s="70" t="s">
        <v>192</v>
      </c>
      <c r="D23" s="289" t="s">
        <v>197</v>
      </c>
      <c r="E23" s="290">
        <v>0</v>
      </c>
      <c r="F23" s="204">
        <v>0</v>
      </c>
      <c r="G23" s="208">
        <v>0</v>
      </c>
      <c r="H23" s="205">
        <v>365720</v>
      </c>
      <c r="I23" s="205">
        <v>301644.08</v>
      </c>
      <c r="J23" s="204">
        <v>5372.89</v>
      </c>
      <c r="K23" s="204">
        <v>45868.49</v>
      </c>
      <c r="L23" s="204">
        <v>503.25</v>
      </c>
      <c r="M23" s="205">
        <v>36627.379999999997</v>
      </c>
      <c r="N23" s="205">
        <v>0</v>
      </c>
      <c r="O23" s="205">
        <v>3532.18</v>
      </c>
      <c r="P23" s="205">
        <v>0</v>
      </c>
      <c r="Q23" s="205">
        <v>0</v>
      </c>
      <c r="R23" s="291">
        <f t="shared" si="1"/>
        <v>759268.27000000014</v>
      </c>
    </row>
    <row r="24" spans="1:18" ht="17.25" customHeight="1" thickBot="1" x14ac:dyDescent="0.25">
      <c r="A24" s="292"/>
      <c r="B24" s="292"/>
      <c r="C24" s="292" t="s">
        <v>194</v>
      </c>
      <c r="D24" s="293" t="s">
        <v>193</v>
      </c>
      <c r="E24" s="294">
        <v>13413.76</v>
      </c>
      <c r="F24" s="295">
        <v>2275.4499999999998</v>
      </c>
      <c r="G24" s="239">
        <v>0</v>
      </c>
      <c r="H24" s="296">
        <v>157.32</v>
      </c>
      <c r="I24" s="296">
        <v>968.75</v>
      </c>
      <c r="J24" s="295">
        <v>363.68</v>
      </c>
      <c r="K24" s="295">
        <v>186.47</v>
      </c>
      <c r="L24" s="295">
        <v>45.71</v>
      </c>
      <c r="M24" s="296">
        <v>1441.5</v>
      </c>
      <c r="N24" s="296">
        <v>6.35</v>
      </c>
      <c r="O24" s="296">
        <v>451.53</v>
      </c>
      <c r="P24" s="296">
        <v>38.159999999999997</v>
      </c>
      <c r="Q24" s="296">
        <v>0.01</v>
      </c>
      <c r="R24" s="297">
        <f t="shared" si="1"/>
        <v>19348.689999999995</v>
      </c>
    </row>
    <row r="25" spans="1:18" ht="15" customHeight="1" thickBot="1" x14ac:dyDescent="0.25">
      <c r="A25" s="55" t="s">
        <v>71</v>
      </c>
      <c r="B25" s="43"/>
      <c r="C25" s="44"/>
      <c r="D25" s="80" t="s">
        <v>72</v>
      </c>
      <c r="E25" s="198">
        <v>8008.84</v>
      </c>
      <c r="F25" s="199">
        <v>32440.33</v>
      </c>
      <c r="G25" s="199">
        <v>0</v>
      </c>
      <c r="H25" s="199">
        <v>405.61</v>
      </c>
      <c r="I25" s="199">
        <v>2497.59</v>
      </c>
      <c r="J25" s="199">
        <v>6207.52</v>
      </c>
      <c r="K25" s="199">
        <v>1135.8</v>
      </c>
      <c r="L25" s="199">
        <v>2144.83</v>
      </c>
      <c r="M25" s="199">
        <v>112758.17</v>
      </c>
      <c r="N25" s="199">
        <v>16.38</v>
      </c>
      <c r="O25" s="199">
        <v>7575.32</v>
      </c>
      <c r="P25" s="199">
        <v>98.39</v>
      </c>
      <c r="Q25" s="199">
        <v>0.04</v>
      </c>
      <c r="R25" s="298">
        <f t="shared" si="1"/>
        <v>173288.82000000004</v>
      </c>
    </row>
    <row r="26" spans="1:18" ht="20.100000000000001" customHeight="1" thickBot="1" x14ac:dyDescent="0.25">
      <c r="A26" s="55" t="s">
        <v>195</v>
      </c>
      <c r="B26" s="43"/>
      <c r="C26" s="146"/>
      <c r="D26" s="80" t="s">
        <v>196</v>
      </c>
      <c r="E26" s="200">
        <v>0</v>
      </c>
      <c r="F26" s="201">
        <v>0</v>
      </c>
      <c r="G26" s="201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0</v>
      </c>
      <c r="R26" s="299">
        <f t="shared" si="1"/>
        <v>0</v>
      </c>
    </row>
    <row r="27" spans="1:18" ht="20.100000000000001" customHeight="1" thickBot="1" x14ac:dyDescent="0.25">
      <c r="A27" s="56">
        <v>19999</v>
      </c>
      <c r="B27" s="40"/>
      <c r="C27" s="146"/>
      <c r="D27" s="300" t="s">
        <v>229</v>
      </c>
      <c r="E27" s="301">
        <f>+E26+E25+E17+E16+E15+E14+E13+E10</f>
        <v>18708669.560000002</v>
      </c>
      <c r="F27" s="202">
        <f t="shared" ref="F27:Q27" si="5">+F26+F25+F17+F16+F15+F14+F13+F10</f>
        <v>213273.3</v>
      </c>
      <c r="G27" s="202">
        <f t="shared" si="5"/>
        <v>2289.62</v>
      </c>
      <c r="H27" s="202">
        <f t="shared" si="5"/>
        <v>10652935.189999999</v>
      </c>
      <c r="I27" s="202">
        <f t="shared" si="5"/>
        <v>2328009.75</v>
      </c>
      <c r="J27" s="202">
        <f t="shared" si="5"/>
        <v>231381.33999999997</v>
      </c>
      <c r="K27" s="202">
        <f t="shared" si="5"/>
        <v>309833.81</v>
      </c>
      <c r="L27" s="202">
        <f t="shared" si="5"/>
        <v>19028.66</v>
      </c>
      <c r="M27" s="202">
        <f t="shared" si="5"/>
        <v>755731.95000000007</v>
      </c>
      <c r="N27" s="202">
        <f t="shared" si="5"/>
        <v>7663.06</v>
      </c>
      <c r="O27" s="202">
        <f t="shared" si="5"/>
        <v>253543.83999999997</v>
      </c>
      <c r="P27" s="202">
        <f t="shared" si="5"/>
        <v>46027.01</v>
      </c>
      <c r="Q27" s="202">
        <f t="shared" si="5"/>
        <v>16.5</v>
      </c>
      <c r="R27" s="302">
        <f t="shared" si="1"/>
        <v>33528403.59</v>
      </c>
    </row>
    <row r="28" spans="1:18" ht="20.100000000000001" customHeight="1" thickBot="1" x14ac:dyDescent="0.3">
      <c r="A28" s="348" t="s">
        <v>34</v>
      </c>
      <c r="B28" s="373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50"/>
    </row>
    <row r="29" spans="1:18" ht="20.100000000000001" customHeight="1" x14ac:dyDescent="0.2">
      <c r="A29" s="303" t="s">
        <v>73</v>
      </c>
      <c r="B29" s="35"/>
      <c r="C29" s="35"/>
      <c r="D29" s="61" t="s">
        <v>25</v>
      </c>
      <c r="E29" s="223">
        <f>+E30+E37+E43</f>
        <v>115995.35</v>
      </c>
      <c r="F29" s="224">
        <f t="shared" ref="F29:Q29" si="6">+F30+F37+F43</f>
        <v>25713.54</v>
      </c>
      <c r="G29" s="224">
        <f t="shared" si="6"/>
        <v>0</v>
      </c>
      <c r="H29" s="224">
        <f t="shared" si="6"/>
        <v>2391947.7000000002</v>
      </c>
      <c r="I29" s="224">
        <f t="shared" si="6"/>
        <v>1202621.5899999999</v>
      </c>
      <c r="J29" s="224">
        <f t="shared" si="6"/>
        <v>147432.74999999997</v>
      </c>
      <c r="K29" s="224">
        <f t="shared" si="6"/>
        <v>7497.1</v>
      </c>
      <c r="L29" s="224">
        <f t="shared" si="6"/>
        <v>2600.4299999999998</v>
      </c>
      <c r="M29" s="224">
        <f t="shared" si="6"/>
        <v>240118.81</v>
      </c>
      <c r="N29" s="224">
        <f t="shared" si="6"/>
        <v>57.390000000000008</v>
      </c>
      <c r="O29" s="224">
        <f t="shared" si="6"/>
        <v>53608.65</v>
      </c>
      <c r="P29" s="224">
        <f t="shared" si="6"/>
        <v>114023.93999999999</v>
      </c>
      <c r="Q29" s="224">
        <f t="shared" si="6"/>
        <v>0.12</v>
      </c>
      <c r="R29" s="226">
        <f t="shared" ref="R29:R92" si="7">SUM(E29:Q29)</f>
        <v>4301617.370000001</v>
      </c>
    </row>
    <row r="30" spans="1:18" ht="20.100000000000001" customHeight="1" x14ac:dyDescent="0.25">
      <c r="A30" s="62"/>
      <c r="B30" s="304" t="s">
        <v>74</v>
      </c>
      <c r="C30" s="63"/>
      <c r="D30" s="64" t="s">
        <v>27</v>
      </c>
      <c r="E30" s="280">
        <f>SUM(E31:E36)</f>
        <v>1128.57</v>
      </c>
      <c r="F30" s="280">
        <f t="shared" ref="F30:Q30" si="8">SUM(F31:F36)</f>
        <v>3782.29</v>
      </c>
      <c r="G30" s="280">
        <f t="shared" si="8"/>
        <v>0</v>
      </c>
      <c r="H30" s="280">
        <f t="shared" si="8"/>
        <v>1896842.28</v>
      </c>
      <c r="I30" s="280">
        <f t="shared" si="8"/>
        <v>51551.14</v>
      </c>
      <c r="J30" s="280">
        <f t="shared" si="8"/>
        <v>142919.59</v>
      </c>
      <c r="K30" s="280">
        <f t="shared" si="8"/>
        <v>15.92</v>
      </c>
      <c r="L30" s="280">
        <f t="shared" si="8"/>
        <v>0.6</v>
      </c>
      <c r="M30" s="280">
        <f t="shared" si="8"/>
        <v>35318.1</v>
      </c>
      <c r="N30" s="280">
        <f t="shared" si="8"/>
        <v>1.99</v>
      </c>
      <c r="O30" s="280">
        <f t="shared" si="8"/>
        <v>48038.79</v>
      </c>
      <c r="P30" s="280">
        <f t="shared" si="8"/>
        <v>113691.18</v>
      </c>
      <c r="Q30" s="280">
        <f t="shared" si="8"/>
        <v>0</v>
      </c>
      <c r="R30" s="291">
        <f>SUM(E30:Q30)</f>
        <v>2293290.4500000007</v>
      </c>
    </row>
    <row r="31" spans="1:18" ht="20.100000000000001" customHeight="1" x14ac:dyDescent="0.2">
      <c r="A31" s="51"/>
      <c r="B31" s="51"/>
      <c r="C31" s="51" t="s">
        <v>75</v>
      </c>
      <c r="D31" s="66" t="s">
        <v>76</v>
      </c>
      <c r="E31" s="280">
        <v>1128.57</v>
      </c>
      <c r="F31" s="205">
        <v>3782.29</v>
      </c>
      <c r="G31" s="208" t="s">
        <v>257</v>
      </c>
      <c r="H31" s="205">
        <v>1896842.28</v>
      </c>
      <c r="I31" s="205">
        <v>51551.14</v>
      </c>
      <c r="J31" s="205">
        <v>142919.59</v>
      </c>
      <c r="K31" s="205">
        <v>15.92</v>
      </c>
      <c r="L31" s="205">
        <v>0.6</v>
      </c>
      <c r="M31" s="205">
        <v>35318.1</v>
      </c>
      <c r="N31" s="205">
        <v>1.99</v>
      </c>
      <c r="O31" s="205">
        <v>48038.79</v>
      </c>
      <c r="P31" s="205">
        <v>113691.18</v>
      </c>
      <c r="Q31" s="205" t="s">
        <v>258</v>
      </c>
      <c r="R31" s="206">
        <f t="shared" si="7"/>
        <v>2293290.4500000007</v>
      </c>
    </row>
    <row r="32" spans="1:18" ht="20.100000000000001" customHeight="1" x14ac:dyDescent="0.2">
      <c r="A32" s="51"/>
      <c r="B32" s="51"/>
      <c r="C32" s="51" t="s">
        <v>77</v>
      </c>
      <c r="D32" s="66" t="s">
        <v>78</v>
      </c>
      <c r="E32" s="280">
        <v>0</v>
      </c>
      <c r="F32" s="205">
        <v>0</v>
      </c>
      <c r="G32" s="208">
        <v>0</v>
      </c>
      <c r="H32" s="205">
        <v>0</v>
      </c>
      <c r="I32" s="205">
        <v>0</v>
      </c>
      <c r="J32" s="205">
        <v>0</v>
      </c>
      <c r="K32" s="205">
        <v>0</v>
      </c>
      <c r="L32" s="205">
        <v>0</v>
      </c>
      <c r="M32" s="205">
        <v>0</v>
      </c>
      <c r="N32" s="205">
        <v>0</v>
      </c>
      <c r="O32" s="205">
        <v>0</v>
      </c>
      <c r="P32" s="205">
        <v>0</v>
      </c>
      <c r="Q32" s="205">
        <v>0</v>
      </c>
      <c r="R32" s="206">
        <f t="shared" si="7"/>
        <v>0</v>
      </c>
    </row>
    <row r="33" spans="1:18" ht="20.100000000000001" customHeight="1" x14ac:dyDescent="0.2">
      <c r="A33" s="51"/>
      <c r="B33" s="51"/>
      <c r="C33" s="51" t="s">
        <v>79</v>
      </c>
      <c r="D33" s="66" t="s">
        <v>81</v>
      </c>
      <c r="E33" s="280">
        <v>0</v>
      </c>
      <c r="F33" s="205">
        <v>0</v>
      </c>
      <c r="G33" s="208">
        <v>0</v>
      </c>
      <c r="H33" s="205">
        <v>0</v>
      </c>
      <c r="I33" s="205">
        <v>0</v>
      </c>
      <c r="J33" s="205">
        <v>0</v>
      </c>
      <c r="K33" s="205">
        <v>0</v>
      </c>
      <c r="L33" s="205">
        <v>0</v>
      </c>
      <c r="M33" s="205">
        <v>0</v>
      </c>
      <c r="N33" s="205">
        <v>0</v>
      </c>
      <c r="O33" s="205">
        <v>0</v>
      </c>
      <c r="P33" s="205">
        <v>0</v>
      </c>
      <c r="Q33" s="205">
        <v>0</v>
      </c>
      <c r="R33" s="206">
        <f t="shared" si="7"/>
        <v>0</v>
      </c>
    </row>
    <row r="34" spans="1:18" ht="20.100000000000001" customHeight="1" x14ac:dyDescent="0.2">
      <c r="A34" s="51"/>
      <c r="B34" s="51"/>
      <c r="C34" s="51" t="s">
        <v>80</v>
      </c>
      <c r="D34" s="66" t="s">
        <v>83</v>
      </c>
      <c r="E34" s="280">
        <v>0</v>
      </c>
      <c r="F34" s="205">
        <v>0</v>
      </c>
      <c r="G34" s="208">
        <v>0</v>
      </c>
      <c r="H34" s="205">
        <v>0</v>
      </c>
      <c r="I34" s="205">
        <v>0</v>
      </c>
      <c r="J34" s="205">
        <v>0</v>
      </c>
      <c r="K34" s="205">
        <v>0</v>
      </c>
      <c r="L34" s="205">
        <v>0</v>
      </c>
      <c r="M34" s="205">
        <v>0</v>
      </c>
      <c r="N34" s="205">
        <v>0</v>
      </c>
      <c r="O34" s="205">
        <v>0</v>
      </c>
      <c r="P34" s="205">
        <v>0</v>
      </c>
      <c r="Q34" s="205">
        <v>0</v>
      </c>
      <c r="R34" s="206">
        <f t="shared" si="7"/>
        <v>0</v>
      </c>
    </row>
    <row r="35" spans="1:18" ht="20.100000000000001" customHeight="1" x14ac:dyDescent="0.2">
      <c r="A35" s="51"/>
      <c r="B35" s="51"/>
      <c r="C35" s="51" t="s">
        <v>82</v>
      </c>
      <c r="D35" s="67" t="s">
        <v>254</v>
      </c>
      <c r="E35" s="280">
        <v>0</v>
      </c>
      <c r="F35" s="205">
        <v>0</v>
      </c>
      <c r="G35" s="205">
        <v>0</v>
      </c>
      <c r="H35" s="205">
        <v>0</v>
      </c>
      <c r="I35" s="205">
        <v>0</v>
      </c>
      <c r="J35" s="205">
        <v>0</v>
      </c>
      <c r="K35" s="205">
        <v>0</v>
      </c>
      <c r="L35" s="205">
        <v>0</v>
      </c>
      <c r="M35" s="205">
        <v>0</v>
      </c>
      <c r="N35" s="205">
        <v>0</v>
      </c>
      <c r="O35" s="205">
        <v>0</v>
      </c>
      <c r="P35" s="205">
        <v>0</v>
      </c>
      <c r="Q35" s="205">
        <v>0</v>
      </c>
      <c r="R35" s="206">
        <f t="shared" si="7"/>
        <v>0</v>
      </c>
    </row>
    <row r="36" spans="1:18" ht="20.100000000000001" customHeight="1" x14ac:dyDescent="0.2">
      <c r="A36" s="51"/>
      <c r="B36" s="51"/>
      <c r="C36" s="51" t="s">
        <v>84</v>
      </c>
      <c r="D36" s="66" t="s">
        <v>203</v>
      </c>
      <c r="E36" s="280">
        <v>0</v>
      </c>
      <c r="F36" s="205">
        <v>0</v>
      </c>
      <c r="G36" s="205">
        <v>0</v>
      </c>
      <c r="H36" s="205">
        <v>0</v>
      </c>
      <c r="I36" s="205">
        <v>0</v>
      </c>
      <c r="J36" s="205">
        <v>0</v>
      </c>
      <c r="K36" s="205">
        <v>0</v>
      </c>
      <c r="L36" s="205">
        <v>0</v>
      </c>
      <c r="M36" s="205">
        <v>0</v>
      </c>
      <c r="N36" s="205">
        <v>0</v>
      </c>
      <c r="O36" s="205">
        <v>0</v>
      </c>
      <c r="P36" s="205">
        <v>0</v>
      </c>
      <c r="Q36" s="205">
        <v>0</v>
      </c>
      <c r="R36" s="206">
        <f t="shared" si="7"/>
        <v>0</v>
      </c>
    </row>
    <row r="37" spans="1:18" ht="20.100000000000001" customHeight="1" x14ac:dyDescent="0.25">
      <c r="A37" s="62"/>
      <c r="B37" s="304" t="s">
        <v>85</v>
      </c>
      <c r="C37" s="51"/>
      <c r="D37" s="64" t="s">
        <v>28</v>
      </c>
      <c r="E37" s="280">
        <f>+SUM(E38:E42)</f>
        <v>0</v>
      </c>
      <c r="F37" s="205">
        <f t="shared" ref="F37:Q37" si="9">+SUM(F38:F42)</f>
        <v>0</v>
      </c>
      <c r="G37" s="205">
        <f t="shared" si="9"/>
        <v>0</v>
      </c>
      <c r="H37" s="205">
        <f t="shared" si="9"/>
        <v>0</v>
      </c>
      <c r="I37" s="205">
        <f t="shared" si="9"/>
        <v>0</v>
      </c>
      <c r="J37" s="205">
        <f t="shared" si="9"/>
        <v>0.08</v>
      </c>
      <c r="K37" s="205">
        <f t="shared" si="9"/>
        <v>3.21</v>
      </c>
      <c r="L37" s="205">
        <f t="shared" si="9"/>
        <v>0.12</v>
      </c>
      <c r="M37" s="205">
        <f t="shared" si="9"/>
        <v>20.05</v>
      </c>
      <c r="N37" s="205">
        <f t="shared" si="9"/>
        <v>0</v>
      </c>
      <c r="O37" s="205">
        <f t="shared" si="9"/>
        <v>0.1</v>
      </c>
      <c r="P37" s="205">
        <f t="shared" si="9"/>
        <v>0</v>
      </c>
      <c r="Q37" s="205">
        <f t="shared" si="9"/>
        <v>0</v>
      </c>
      <c r="R37" s="291">
        <f t="shared" si="7"/>
        <v>23.560000000000002</v>
      </c>
    </row>
    <row r="38" spans="1:18" ht="20.100000000000001" customHeight="1" x14ac:dyDescent="0.2">
      <c r="A38" s="51"/>
      <c r="B38" s="51"/>
      <c r="C38" s="51" t="s">
        <v>86</v>
      </c>
      <c r="D38" s="66" t="s">
        <v>87</v>
      </c>
      <c r="E38" s="280">
        <v>0</v>
      </c>
      <c r="F38" s="205">
        <v>0</v>
      </c>
      <c r="G38" s="208">
        <v>0</v>
      </c>
      <c r="H38" s="205">
        <v>0</v>
      </c>
      <c r="I38" s="205">
        <v>0</v>
      </c>
      <c r="J38" s="205">
        <v>0.08</v>
      </c>
      <c r="K38" s="205">
        <v>3.21</v>
      </c>
      <c r="L38" s="205">
        <v>0.12</v>
      </c>
      <c r="M38" s="205">
        <v>20.05</v>
      </c>
      <c r="N38" s="205">
        <v>0</v>
      </c>
      <c r="O38" s="205">
        <v>0.1</v>
      </c>
      <c r="P38" s="205">
        <v>0</v>
      </c>
      <c r="Q38" s="205">
        <v>0</v>
      </c>
      <c r="R38" s="291">
        <f t="shared" si="7"/>
        <v>23.560000000000002</v>
      </c>
    </row>
    <row r="39" spans="1:18" ht="20.100000000000001" customHeight="1" x14ac:dyDescent="0.2">
      <c r="A39" s="51"/>
      <c r="B39" s="51"/>
      <c r="C39" s="51" t="s">
        <v>88</v>
      </c>
      <c r="D39" s="66" t="s">
        <v>89</v>
      </c>
      <c r="E39" s="280">
        <v>0</v>
      </c>
      <c r="F39" s="205">
        <v>0</v>
      </c>
      <c r="G39" s="208">
        <v>0</v>
      </c>
      <c r="H39" s="205">
        <v>0</v>
      </c>
      <c r="I39" s="205">
        <v>0</v>
      </c>
      <c r="J39" s="205">
        <v>0</v>
      </c>
      <c r="K39" s="205">
        <v>0</v>
      </c>
      <c r="L39" s="205">
        <v>0</v>
      </c>
      <c r="M39" s="205">
        <v>0</v>
      </c>
      <c r="N39" s="205">
        <v>0</v>
      </c>
      <c r="O39" s="205">
        <v>0</v>
      </c>
      <c r="P39" s="205">
        <v>0</v>
      </c>
      <c r="Q39" s="205">
        <v>0</v>
      </c>
      <c r="R39" s="291">
        <f t="shared" si="7"/>
        <v>0</v>
      </c>
    </row>
    <row r="40" spans="1:18" ht="20.100000000000001" customHeight="1" x14ac:dyDescent="0.2">
      <c r="A40" s="51"/>
      <c r="B40" s="51"/>
      <c r="C40" s="51" t="s">
        <v>90</v>
      </c>
      <c r="D40" s="66" t="s">
        <v>92</v>
      </c>
      <c r="E40" s="280">
        <v>0</v>
      </c>
      <c r="F40" s="205">
        <v>0</v>
      </c>
      <c r="G40" s="208">
        <v>0</v>
      </c>
      <c r="H40" s="205">
        <v>0</v>
      </c>
      <c r="I40" s="205">
        <v>0</v>
      </c>
      <c r="J40" s="205">
        <v>0</v>
      </c>
      <c r="K40" s="205">
        <v>0</v>
      </c>
      <c r="L40" s="205">
        <v>0</v>
      </c>
      <c r="M40" s="205">
        <v>0</v>
      </c>
      <c r="N40" s="205">
        <v>0</v>
      </c>
      <c r="O40" s="205">
        <v>0</v>
      </c>
      <c r="P40" s="205">
        <v>0</v>
      </c>
      <c r="Q40" s="205">
        <v>0</v>
      </c>
      <c r="R40" s="291">
        <f t="shared" si="7"/>
        <v>0</v>
      </c>
    </row>
    <row r="41" spans="1:18" ht="20.100000000000001" customHeight="1" x14ac:dyDescent="0.2">
      <c r="A41" s="51"/>
      <c r="B41" s="51"/>
      <c r="C41" s="51" t="s">
        <v>91</v>
      </c>
      <c r="D41" s="67" t="s">
        <v>255</v>
      </c>
      <c r="E41" s="280">
        <v>0</v>
      </c>
      <c r="F41" s="205">
        <v>0</v>
      </c>
      <c r="G41" s="208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205">
        <v>0</v>
      </c>
      <c r="O41" s="205">
        <v>0</v>
      </c>
      <c r="P41" s="205">
        <v>0</v>
      </c>
      <c r="Q41" s="205">
        <v>0</v>
      </c>
      <c r="R41" s="206">
        <f t="shared" si="7"/>
        <v>0</v>
      </c>
    </row>
    <row r="42" spans="1:18" ht="20.100000000000001" customHeight="1" x14ac:dyDescent="0.2">
      <c r="A42" s="51"/>
      <c r="B42" s="70"/>
      <c r="C42" s="51" t="s">
        <v>93</v>
      </c>
      <c r="D42" s="66" t="s">
        <v>215</v>
      </c>
      <c r="E42" s="280">
        <v>0</v>
      </c>
      <c r="F42" s="205">
        <v>0</v>
      </c>
      <c r="G42" s="208">
        <v>0</v>
      </c>
      <c r="H42" s="205">
        <v>0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205">
        <v>0</v>
      </c>
      <c r="O42" s="205">
        <v>0</v>
      </c>
      <c r="P42" s="205">
        <v>0</v>
      </c>
      <c r="Q42" s="205">
        <v>0</v>
      </c>
      <c r="R42" s="206">
        <f t="shared" si="7"/>
        <v>0</v>
      </c>
    </row>
    <row r="43" spans="1:18" ht="20.100000000000001" customHeight="1" x14ac:dyDescent="0.2">
      <c r="A43" s="69"/>
      <c r="B43" s="305" t="s">
        <v>94</v>
      </c>
      <c r="C43" s="70"/>
      <c r="D43" s="71" t="s">
        <v>29</v>
      </c>
      <c r="E43" s="280">
        <f>+E44+E45</f>
        <v>114866.78</v>
      </c>
      <c r="F43" s="280">
        <f t="shared" ref="F43:Q43" si="10">+F44+F45</f>
        <v>21931.25</v>
      </c>
      <c r="G43" s="280">
        <f t="shared" si="10"/>
        <v>0</v>
      </c>
      <c r="H43" s="280">
        <f t="shared" si="10"/>
        <v>495105.42</v>
      </c>
      <c r="I43" s="280">
        <f t="shared" si="10"/>
        <v>1151070.45</v>
      </c>
      <c r="J43" s="280">
        <f t="shared" si="10"/>
        <v>4513.08</v>
      </c>
      <c r="K43" s="280">
        <f t="shared" si="10"/>
        <v>7477.97</v>
      </c>
      <c r="L43" s="280">
        <f t="shared" si="10"/>
        <v>2599.71</v>
      </c>
      <c r="M43" s="280">
        <f t="shared" si="10"/>
        <v>204780.66</v>
      </c>
      <c r="N43" s="280">
        <f t="shared" si="10"/>
        <v>55.400000000000006</v>
      </c>
      <c r="O43" s="280">
        <f t="shared" si="10"/>
        <v>5569.7599999999993</v>
      </c>
      <c r="P43" s="280">
        <f t="shared" si="10"/>
        <v>332.76</v>
      </c>
      <c r="Q43" s="280">
        <f t="shared" si="10"/>
        <v>0.12</v>
      </c>
      <c r="R43" s="206">
        <f t="shared" si="7"/>
        <v>2008303.3599999999</v>
      </c>
    </row>
    <row r="44" spans="1:18" ht="20.100000000000001" customHeight="1" x14ac:dyDescent="0.2">
      <c r="A44" s="51"/>
      <c r="B44" s="51"/>
      <c r="C44" s="70" t="s">
        <v>95</v>
      </c>
      <c r="D44" s="72" t="s">
        <v>230</v>
      </c>
      <c r="E44" s="280">
        <v>28118.05</v>
      </c>
      <c r="F44" s="205">
        <v>9940.16</v>
      </c>
      <c r="G44" s="208">
        <v>0</v>
      </c>
      <c r="H44" s="205">
        <v>494115.3</v>
      </c>
      <c r="I44" s="205">
        <v>1144973.6299999999</v>
      </c>
      <c r="J44" s="205">
        <v>4512.83</v>
      </c>
      <c r="K44" s="205">
        <v>7467.79</v>
      </c>
      <c r="L44" s="205">
        <v>2599.21</v>
      </c>
      <c r="M44" s="205">
        <v>204706.68</v>
      </c>
      <c r="N44" s="205">
        <v>15.41</v>
      </c>
      <c r="O44" s="205">
        <v>5512.23</v>
      </c>
      <c r="P44" s="205">
        <v>92.58</v>
      </c>
      <c r="Q44" s="205">
        <v>0.03</v>
      </c>
      <c r="R44" s="206">
        <f t="shared" si="7"/>
        <v>1902053.9</v>
      </c>
    </row>
    <row r="45" spans="1:18" ht="20.100000000000001" customHeight="1" thickBot="1" x14ac:dyDescent="0.25">
      <c r="A45" s="306"/>
      <c r="B45" s="292"/>
      <c r="C45" s="307" t="s">
        <v>96</v>
      </c>
      <c r="D45" s="293" t="s">
        <v>204</v>
      </c>
      <c r="E45" s="308">
        <v>86748.73</v>
      </c>
      <c r="F45" s="296">
        <v>11991.09</v>
      </c>
      <c r="G45" s="239">
        <v>0</v>
      </c>
      <c r="H45" s="296">
        <v>990.12</v>
      </c>
      <c r="I45" s="296">
        <v>6096.82</v>
      </c>
      <c r="J45" s="296">
        <v>0.25</v>
      </c>
      <c r="K45" s="296">
        <v>10.18</v>
      </c>
      <c r="L45" s="296">
        <v>0.5</v>
      </c>
      <c r="M45" s="296">
        <v>73.98</v>
      </c>
      <c r="N45" s="296">
        <v>39.99</v>
      </c>
      <c r="O45" s="296">
        <v>57.53</v>
      </c>
      <c r="P45" s="296">
        <v>240.18</v>
      </c>
      <c r="Q45" s="296">
        <v>0.09</v>
      </c>
      <c r="R45" s="240">
        <f t="shared" si="7"/>
        <v>106249.45999999996</v>
      </c>
    </row>
    <row r="46" spans="1:18" ht="20.100000000000001" customHeight="1" thickBot="1" x14ac:dyDescent="0.25">
      <c r="A46" s="309" t="s">
        <v>97</v>
      </c>
      <c r="B46" s="310"/>
      <c r="C46" s="307"/>
      <c r="D46" s="311" t="s">
        <v>26</v>
      </c>
      <c r="E46" s="242">
        <v>28507.63</v>
      </c>
      <c r="F46" s="243">
        <v>9761.7999999999993</v>
      </c>
      <c r="G46" s="244">
        <v>0</v>
      </c>
      <c r="H46" s="201">
        <v>383.75</v>
      </c>
      <c r="I46" s="201">
        <v>2363</v>
      </c>
      <c r="J46" s="243">
        <v>185.56</v>
      </c>
      <c r="K46" s="243">
        <v>16.47</v>
      </c>
      <c r="L46" s="243">
        <v>168.33</v>
      </c>
      <c r="M46" s="201">
        <v>17537.75</v>
      </c>
      <c r="N46" s="201">
        <v>15.5</v>
      </c>
      <c r="O46" s="201">
        <v>247.93</v>
      </c>
      <c r="P46" s="201">
        <v>93.09</v>
      </c>
      <c r="Q46" s="201">
        <v>0.03</v>
      </c>
      <c r="R46" s="245">
        <f t="shared" si="7"/>
        <v>59280.84</v>
      </c>
    </row>
    <row r="47" spans="1:18" ht="20.100000000000001" customHeight="1" thickBot="1" x14ac:dyDescent="0.25">
      <c r="A47" s="81" t="s">
        <v>98</v>
      </c>
      <c r="B47" s="82"/>
      <c r="C47" s="82"/>
      <c r="D47" s="83" t="s">
        <v>99</v>
      </c>
      <c r="E47" s="218">
        <v>0</v>
      </c>
      <c r="F47" s="219">
        <v>0</v>
      </c>
      <c r="G47" s="220">
        <v>0</v>
      </c>
      <c r="H47" s="221">
        <v>0</v>
      </c>
      <c r="I47" s="221">
        <v>0</v>
      </c>
      <c r="J47" s="219">
        <v>2.3199999999999998</v>
      </c>
      <c r="K47" s="219">
        <v>0</v>
      </c>
      <c r="L47" s="219">
        <v>2.1</v>
      </c>
      <c r="M47" s="221">
        <v>218.5</v>
      </c>
      <c r="N47" s="221">
        <v>0</v>
      </c>
      <c r="O47" s="221">
        <v>2.83</v>
      </c>
      <c r="P47" s="221">
        <v>0</v>
      </c>
      <c r="Q47" s="221">
        <v>0</v>
      </c>
      <c r="R47" s="222">
        <f t="shared" si="7"/>
        <v>225.75</v>
      </c>
    </row>
    <row r="48" spans="1:18" ht="20.100000000000001" customHeight="1" thickBot="1" x14ac:dyDescent="0.25">
      <c r="A48" s="77" t="s">
        <v>100</v>
      </c>
      <c r="B48" s="79"/>
      <c r="C48" s="79"/>
      <c r="D48" s="80" t="s">
        <v>15</v>
      </c>
      <c r="E48" s="198">
        <v>588148.31999999995</v>
      </c>
      <c r="F48" s="199">
        <v>75634.91</v>
      </c>
      <c r="G48" s="216">
        <v>0</v>
      </c>
      <c r="H48" s="199">
        <v>1184192.27</v>
      </c>
      <c r="I48" s="199">
        <v>273011.96999999997</v>
      </c>
      <c r="J48" s="199">
        <v>2662040.67</v>
      </c>
      <c r="K48" s="199">
        <v>22192.98</v>
      </c>
      <c r="L48" s="199">
        <v>72968.990000000005</v>
      </c>
      <c r="M48" s="199">
        <v>219212.56</v>
      </c>
      <c r="N48" s="199">
        <v>268.82</v>
      </c>
      <c r="O48" s="199">
        <v>1233448.25</v>
      </c>
      <c r="P48" s="199">
        <v>1616.63</v>
      </c>
      <c r="Q48" s="199">
        <v>0.57999999999999996</v>
      </c>
      <c r="R48" s="217">
        <f t="shared" si="7"/>
        <v>6332736.9500000002</v>
      </c>
    </row>
    <row r="49" spans="1:18" ht="20.100000000000001" customHeight="1" x14ac:dyDescent="0.2">
      <c r="A49" s="85" t="s">
        <v>101</v>
      </c>
      <c r="B49" s="87"/>
      <c r="C49" s="87"/>
      <c r="D49" s="61" t="s">
        <v>16</v>
      </c>
      <c r="E49" s="223">
        <f>+E50+E51+E54</f>
        <v>235453097.92000002</v>
      </c>
      <c r="F49" s="224">
        <f t="shared" ref="F49:Q49" si="11">+F50+F51+F54</f>
        <v>4518.12</v>
      </c>
      <c r="G49" s="224">
        <f t="shared" si="11"/>
        <v>0</v>
      </c>
      <c r="H49" s="224">
        <f t="shared" si="11"/>
        <v>2384984.25</v>
      </c>
      <c r="I49" s="224">
        <f t="shared" si="11"/>
        <v>14538639.960000001</v>
      </c>
      <c r="J49" s="224">
        <f t="shared" si="11"/>
        <v>5183.2300000000005</v>
      </c>
      <c r="K49" s="224">
        <f t="shared" si="11"/>
        <v>15737.630000000001</v>
      </c>
      <c r="L49" s="224">
        <f t="shared" si="11"/>
        <v>4947.1099999999997</v>
      </c>
      <c r="M49" s="224">
        <f t="shared" si="11"/>
        <v>491065.02</v>
      </c>
      <c r="N49" s="224">
        <f t="shared" si="11"/>
        <v>95356.33</v>
      </c>
      <c r="O49" s="224">
        <f t="shared" si="11"/>
        <v>142765.35999999999</v>
      </c>
      <c r="P49" s="224">
        <f t="shared" si="11"/>
        <v>572743.1399999999</v>
      </c>
      <c r="Q49" s="224">
        <f t="shared" si="11"/>
        <v>205.26999999999998</v>
      </c>
      <c r="R49" s="312">
        <f t="shared" si="7"/>
        <v>253709243.34000006</v>
      </c>
    </row>
    <row r="50" spans="1:18" ht="20.100000000000001" customHeight="1" x14ac:dyDescent="0.2">
      <c r="A50" s="88"/>
      <c r="B50" s="142" t="s">
        <v>102</v>
      </c>
      <c r="C50" s="89"/>
      <c r="D50" s="71" t="s">
        <v>103</v>
      </c>
      <c r="E50" s="280">
        <v>0</v>
      </c>
      <c r="F50" s="205">
        <v>476.88</v>
      </c>
      <c r="G50" s="208">
        <v>0</v>
      </c>
      <c r="H50" s="205">
        <v>4.78</v>
      </c>
      <c r="I50" s="205">
        <v>29.45</v>
      </c>
      <c r="J50" s="205">
        <v>1846.89</v>
      </c>
      <c r="K50" s="205">
        <v>28.83</v>
      </c>
      <c r="L50" s="205">
        <v>1887.64</v>
      </c>
      <c r="M50" s="205">
        <v>162011.69</v>
      </c>
      <c r="N50" s="205">
        <v>0.19</v>
      </c>
      <c r="O50" s="205">
        <v>2247.15</v>
      </c>
      <c r="P50" s="205">
        <v>1.1599999999999999</v>
      </c>
      <c r="Q50" s="205">
        <v>0</v>
      </c>
      <c r="R50" s="206">
        <f t="shared" si="7"/>
        <v>168534.66</v>
      </c>
    </row>
    <row r="51" spans="1:18" ht="20.100000000000001" customHeight="1" x14ac:dyDescent="0.2">
      <c r="A51" s="88"/>
      <c r="B51" s="142" t="s">
        <v>104</v>
      </c>
      <c r="C51" s="89"/>
      <c r="D51" s="71" t="s">
        <v>221</v>
      </c>
      <c r="E51" s="280">
        <f>+E52+E53</f>
        <v>113077560.78</v>
      </c>
      <c r="F51" s="205">
        <f t="shared" ref="F51:Q51" si="12">+F52+F53</f>
        <v>3211.87</v>
      </c>
      <c r="G51" s="205">
        <f t="shared" si="12"/>
        <v>0</v>
      </c>
      <c r="H51" s="205">
        <f t="shared" si="12"/>
        <v>1157841.6200000001</v>
      </c>
      <c r="I51" s="205">
        <f t="shared" si="12"/>
        <v>6982320.9299999997</v>
      </c>
      <c r="J51" s="205">
        <f t="shared" si="12"/>
        <v>2784.38</v>
      </c>
      <c r="K51" s="205">
        <f t="shared" si="12"/>
        <v>8381.27</v>
      </c>
      <c r="L51" s="205">
        <f t="shared" si="12"/>
        <v>2474.11</v>
      </c>
      <c r="M51" s="205">
        <f t="shared" si="12"/>
        <v>253481.80000000002</v>
      </c>
      <c r="N51" s="205">
        <f t="shared" si="12"/>
        <v>45795.79</v>
      </c>
      <c r="O51" s="205">
        <f t="shared" si="12"/>
        <v>68923.42</v>
      </c>
      <c r="P51" s="205">
        <f t="shared" si="12"/>
        <v>275065.37</v>
      </c>
      <c r="Q51" s="205">
        <f t="shared" si="12"/>
        <v>98.58</v>
      </c>
      <c r="R51" s="291">
        <f t="shared" si="7"/>
        <v>121877939.92000002</v>
      </c>
    </row>
    <row r="52" spans="1:18" ht="17.25" customHeight="1" x14ac:dyDescent="0.2">
      <c r="A52" s="91"/>
      <c r="B52" s="91"/>
      <c r="C52" s="27" t="s">
        <v>105</v>
      </c>
      <c r="D52" s="289" t="s">
        <v>222</v>
      </c>
      <c r="E52" s="280">
        <v>56386933.649999999</v>
      </c>
      <c r="F52" s="205">
        <v>3211.87</v>
      </c>
      <c r="G52" s="205">
        <v>0</v>
      </c>
      <c r="H52" s="205">
        <v>589372.26</v>
      </c>
      <c r="I52" s="205">
        <v>3481883.65</v>
      </c>
      <c r="J52" s="205">
        <v>1785.11</v>
      </c>
      <c r="K52" s="205">
        <v>4326.21</v>
      </c>
      <c r="L52" s="205">
        <v>1336.45</v>
      </c>
      <c r="M52" s="205">
        <v>143425.64000000001</v>
      </c>
      <c r="N52" s="205">
        <v>22837.05</v>
      </c>
      <c r="O52" s="205">
        <v>34852.65</v>
      </c>
      <c r="P52" s="205">
        <v>137167.23000000001</v>
      </c>
      <c r="Q52" s="205">
        <v>49.16</v>
      </c>
      <c r="R52" s="206">
        <f t="shared" si="7"/>
        <v>60807180.929999985</v>
      </c>
    </row>
    <row r="53" spans="1:18" ht="24.75" customHeight="1" x14ac:dyDescent="0.2">
      <c r="A53" s="91"/>
      <c r="B53" s="91"/>
      <c r="C53" s="27" t="s">
        <v>198</v>
      </c>
      <c r="D53" s="289" t="s">
        <v>223</v>
      </c>
      <c r="E53" s="280">
        <v>56690627.130000003</v>
      </c>
      <c r="F53" s="205">
        <v>0</v>
      </c>
      <c r="G53" s="205">
        <v>0</v>
      </c>
      <c r="H53" s="205">
        <v>568469.36</v>
      </c>
      <c r="I53" s="205">
        <v>3500437.28</v>
      </c>
      <c r="J53" s="205">
        <v>999.27</v>
      </c>
      <c r="K53" s="205">
        <v>4055.06</v>
      </c>
      <c r="L53" s="205">
        <v>1137.6600000000001</v>
      </c>
      <c r="M53" s="205">
        <v>110056.16</v>
      </c>
      <c r="N53" s="205">
        <v>22958.74</v>
      </c>
      <c r="O53" s="205">
        <v>34070.769999999997</v>
      </c>
      <c r="P53" s="205">
        <v>137898.14000000001</v>
      </c>
      <c r="Q53" s="205">
        <v>49.42</v>
      </c>
      <c r="R53" s="206">
        <f t="shared" si="7"/>
        <v>61070758.99000001</v>
      </c>
    </row>
    <row r="54" spans="1:18" ht="20.100000000000001" customHeight="1" thickBot="1" x14ac:dyDescent="0.25">
      <c r="A54" s="313"/>
      <c r="B54" s="314" t="s">
        <v>106</v>
      </c>
      <c r="C54" s="315"/>
      <c r="D54" s="316" t="s">
        <v>224</v>
      </c>
      <c r="E54" s="308">
        <v>122375537.14</v>
      </c>
      <c r="F54" s="296">
        <v>829.37</v>
      </c>
      <c r="G54" s="296">
        <v>0</v>
      </c>
      <c r="H54" s="296">
        <v>1227137.8500000001</v>
      </c>
      <c r="I54" s="296">
        <v>7556289.5800000001</v>
      </c>
      <c r="J54" s="296">
        <v>551.96</v>
      </c>
      <c r="K54" s="296">
        <v>7327.53</v>
      </c>
      <c r="L54" s="296">
        <v>585.36</v>
      </c>
      <c r="M54" s="296">
        <v>75571.53</v>
      </c>
      <c r="N54" s="296">
        <v>49560.35</v>
      </c>
      <c r="O54" s="296">
        <v>71594.789999999994</v>
      </c>
      <c r="P54" s="296">
        <v>297676.61</v>
      </c>
      <c r="Q54" s="296">
        <v>106.69</v>
      </c>
      <c r="R54" s="240">
        <f t="shared" si="7"/>
        <v>131662768.75999999</v>
      </c>
    </row>
    <row r="55" spans="1:18" ht="20.100000000000001" customHeight="1" x14ac:dyDescent="0.2">
      <c r="A55" s="85" t="s">
        <v>107</v>
      </c>
      <c r="B55" s="87"/>
      <c r="C55" s="87"/>
      <c r="D55" s="317" t="s">
        <v>30</v>
      </c>
      <c r="E55" s="223">
        <f>+E56+E60</f>
        <v>17449463.419999998</v>
      </c>
      <c r="F55" s="224">
        <f t="shared" ref="F55:Q55" si="13">+F56+F60</f>
        <v>18996.980000000003</v>
      </c>
      <c r="G55" s="224">
        <f t="shared" si="13"/>
        <v>0</v>
      </c>
      <c r="H55" s="224">
        <f t="shared" si="13"/>
        <v>175166.25</v>
      </c>
      <c r="I55" s="224">
        <f t="shared" si="13"/>
        <v>1078613.0399999998</v>
      </c>
      <c r="J55" s="224">
        <f t="shared" si="13"/>
        <v>6976.869999999999</v>
      </c>
      <c r="K55" s="224">
        <f t="shared" si="13"/>
        <v>1128.0900000000001</v>
      </c>
      <c r="L55" s="224">
        <f t="shared" si="13"/>
        <v>1965.8200000000002</v>
      </c>
      <c r="M55" s="224">
        <f t="shared" si="13"/>
        <v>30492.080000000002</v>
      </c>
      <c r="N55" s="224">
        <f t="shared" si="13"/>
        <v>7074.4299999999994</v>
      </c>
      <c r="O55" s="224">
        <f t="shared" si="13"/>
        <v>18611.71</v>
      </c>
      <c r="P55" s="224">
        <f t="shared" si="13"/>
        <v>42491.479999999996</v>
      </c>
      <c r="Q55" s="224">
        <f t="shared" si="13"/>
        <v>15.219999999999999</v>
      </c>
      <c r="R55" s="233">
        <f t="shared" si="7"/>
        <v>18830995.389999997</v>
      </c>
    </row>
    <row r="56" spans="1:18" ht="20.100000000000001" customHeight="1" x14ac:dyDescent="0.2">
      <c r="A56" s="88"/>
      <c r="B56" s="318" t="s">
        <v>108</v>
      </c>
      <c r="C56" s="96"/>
      <c r="D56" s="279" t="s">
        <v>109</v>
      </c>
      <c r="E56" s="280">
        <f>+E57+E58+E59</f>
        <v>17402646.939999998</v>
      </c>
      <c r="F56" s="205">
        <f t="shared" ref="F56:Q56" si="14">+F57+F58+F59</f>
        <v>15196.150000000001</v>
      </c>
      <c r="G56" s="205">
        <f t="shared" si="14"/>
        <v>0</v>
      </c>
      <c r="H56" s="205">
        <f t="shared" si="14"/>
        <v>174658.68</v>
      </c>
      <c r="I56" s="205">
        <f t="shared" si="14"/>
        <v>1075487.6099999999</v>
      </c>
      <c r="J56" s="205">
        <f t="shared" si="14"/>
        <v>4312.3799999999992</v>
      </c>
      <c r="K56" s="205">
        <f t="shared" si="14"/>
        <v>829.40000000000009</v>
      </c>
      <c r="L56" s="205">
        <f t="shared" si="14"/>
        <v>623.4</v>
      </c>
      <c r="M56" s="205">
        <f t="shared" si="14"/>
        <v>21364.300000000003</v>
      </c>
      <c r="N56" s="205">
        <f t="shared" si="14"/>
        <v>7053.9299999999994</v>
      </c>
      <c r="O56" s="205">
        <f t="shared" si="14"/>
        <v>15340.83</v>
      </c>
      <c r="P56" s="205">
        <f t="shared" si="14"/>
        <v>42368.35</v>
      </c>
      <c r="Q56" s="205">
        <f t="shared" si="14"/>
        <v>15.18</v>
      </c>
      <c r="R56" s="227">
        <f t="shared" si="7"/>
        <v>18759897.149999991</v>
      </c>
    </row>
    <row r="57" spans="1:18" ht="22.5" customHeight="1" x14ac:dyDescent="0.2">
      <c r="A57" s="88"/>
      <c r="B57" s="318"/>
      <c r="C57" s="27" t="s">
        <v>231</v>
      </c>
      <c r="D57" s="279" t="s">
        <v>111</v>
      </c>
      <c r="E57" s="280">
        <v>11097831.27</v>
      </c>
      <c r="F57" s="205">
        <v>9295.19</v>
      </c>
      <c r="G57" s="205">
        <v>0</v>
      </c>
      <c r="H57" s="205">
        <v>111377.51</v>
      </c>
      <c r="I57" s="205">
        <v>685824.12</v>
      </c>
      <c r="J57" s="205">
        <v>3425.98</v>
      </c>
      <c r="K57" s="205">
        <v>440.22</v>
      </c>
      <c r="L57" s="205">
        <v>431.83</v>
      </c>
      <c r="M57" s="205">
        <v>3378.02</v>
      </c>
      <c r="N57" s="205">
        <v>4498.2</v>
      </c>
      <c r="O57" s="205">
        <v>10605.08</v>
      </c>
      <c r="P57" s="205">
        <v>27017.73</v>
      </c>
      <c r="Q57" s="205">
        <v>9.68</v>
      </c>
      <c r="R57" s="227">
        <f t="shared" si="7"/>
        <v>11954134.829999998</v>
      </c>
    </row>
    <row r="58" spans="1:18" ht="20.100000000000001" customHeight="1" x14ac:dyDescent="0.2">
      <c r="A58" s="97"/>
      <c r="B58" s="318"/>
      <c r="C58" s="27" t="s">
        <v>232</v>
      </c>
      <c r="D58" s="279" t="s">
        <v>112</v>
      </c>
      <c r="E58" s="234">
        <v>587111.31999999995</v>
      </c>
      <c r="F58" s="208">
        <v>549.5</v>
      </c>
      <c r="G58" s="208">
        <v>0</v>
      </c>
      <c r="H58" s="208">
        <v>5892.81</v>
      </c>
      <c r="I58" s="208">
        <v>36285.89</v>
      </c>
      <c r="J58" s="208">
        <v>743.42</v>
      </c>
      <c r="K58" s="208">
        <v>127.01</v>
      </c>
      <c r="L58" s="208">
        <v>120.74</v>
      </c>
      <c r="M58" s="208">
        <v>10936.51</v>
      </c>
      <c r="N58" s="208">
        <v>237.99</v>
      </c>
      <c r="O58" s="208">
        <v>1245</v>
      </c>
      <c r="P58" s="208">
        <v>1429.47</v>
      </c>
      <c r="Q58" s="208">
        <v>0.51</v>
      </c>
      <c r="R58" s="209">
        <f t="shared" si="7"/>
        <v>644680.17000000004</v>
      </c>
    </row>
    <row r="59" spans="1:18" ht="20.100000000000001" customHeight="1" x14ac:dyDescent="0.2">
      <c r="A59" s="97"/>
      <c r="B59" s="318"/>
      <c r="C59" s="27" t="s">
        <v>233</v>
      </c>
      <c r="D59" s="279" t="s">
        <v>216</v>
      </c>
      <c r="E59" s="234">
        <v>5717704.3499999996</v>
      </c>
      <c r="F59" s="208">
        <v>5351.46</v>
      </c>
      <c r="G59" s="208">
        <v>0</v>
      </c>
      <c r="H59" s="208">
        <v>57388.36</v>
      </c>
      <c r="I59" s="208">
        <v>353377.6</v>
      </c>
      <c r="J59" s="208">
        <v>142.97999999999999</v>
      </c>
      <c r="K59" s="208">
        <v>262.17</v>
      </c>
      <c r="L59" s="208">
        <v>70.83</v>
      </c>
      <c r="M59" s="208">
        <v>7049.77</v>
      </c>
      <c r="N59" s="208">
        <v>2317.7399999999998</v>
      </c>
      <c r="O59" s="208">
        <v>3490.75</v>
      </c>
      <c r="P59" s="208">
        <v>13921.15</v>
      </c>
      <c r="Q59" s="208">
        <v>4.99</v>
      </c>
      <c r="R59" s="209">
        <f t="shared" si="7"/>
        <v>6161082.1500000004</v>
      </c>
    </row>
    <row r="60" spans="1:18" ht="20.100000000000001" customHeight="1" thickBot="1" x14ac:dyDescent="0.3">
      <c r="A60" s="319"/>
      <c r="B60" s="320" t="s">
        <v>110</v>
      </c>
      <c r="C60" s="110"/>
      <c r="D60" s="281" t="s">
        <v>113</v>
      </c>
      <c r="E60" s="321">
        <v>46816.480000000003</v>
      </c>
      <c r="F60" s="239">
        <v>3800.83</v>
      </c>
      <c r="G60" s="239">
        <v>0</v>
      </c>
      <c r="H60" s="239">
        <v>507.57</v>
      </c>
      <c r="I60" s="239">
        <v>3125.43</v>
      </c>
      <c r="J60" s="239">
        <v>2664.49</v>
      </c>
      <c r="K60" s="239">
        <v>298.69</v>
      </c>
      <c r="L60" s="239">
        <v>1342.42</v>
      </c>
      <c r="M60" s="239">
        <v>9127.7800000000007</v>
      </c>
      <c r="N60" s="239">
        <v>20.5</v>
      </c>
      <c r="O60" s="239">
        <v>3270.88</v>
      </c>
      <c r="P60" s="239">
        <v>123.13</v>
      </c>
      <c r="Q60" s="239">
        <v>0.04</v>
      </c>
      <c r="R60" s="322">
        <f t="shared" si="7"/>
        <v>71098.240000000005</v>
      </c>
    </row>
    <row r="61" spans="1:18" ht="23.25" customHeight="1" x14ac:dyDescent="0.2">
      <c r="A61" s="85" t="s">
        <v>114</v>
      </c>
      <c r="B61" s="87"/>
      <c r="C61" s="87"/>
      <c r="D61" s="61" t="s">
        <v>41</v>
      </c>
      <c r="E61" s="323">
        <f>+E62+E68+E74</f>
        <v>45531712.659999996</v>
      </c>
      <c r="F61" s="225">
        <f t="shared" ref="F61:Q61" si="15">+F62+F68+F74</f>
        <v>1657651.5</v>
      </c>
      <c r="G61" s="225">
        <f t="shared" si="15"/>
        <v>0</v>
      </c>
      <c r="H61" s="225">
        <f t="shared" si="15"/>
        <v>1743832.33</v>
      </c>
      <c r="I61" s="225">
        <f t="shared" si="15"/>
        <v>7897647.7199999997</v>
      </c>
      <c r="J61" s="225">
        <f t="shared" si="15"/>
        <v>312516.03000000003</v>
      </c>
      <c r="K61" s="225">
        <f t="shared" si="15"/>
        <v>78324.479999999996</v>
      </c>
      <c r="L61" s="225">
        <f t="shared" si="15"/>
        <v>98735.16</v>
      </c>
      <c r="M61" s="225">
        <f t="shared" si="15"/>
        <v>1683577.31</v>
      </c>
      <c r="N61" s="225">
        <f t="shared" si="15"/>
        <v>19110.900000000001</v>
      </c>
      <c r="O61" s="225">
        <f t="shared" si="15"/>
        <v>357975.5</v>
      </c>
      <c r="P61" s="225">
        <f t="shared" si="15"/>
        <v>114790.63</v>
      </c>
      <c r="Q61" s="225">
        <f t="shared" si="15"/>
        <v>41.129999999999995</v>
      </c>
      <c r="R61" s="233">
        <f t="shared" si="7"/>
        <v>59495915.349999994</v>
      </c>
    </row>
    <row r="62" spans="1:18" ht="27.75" customHeight="1" x14ac:dyDescent="0.2">
      <c r="A62" s="94"/>
      <c r="B62" s="142" t="s">
        <v>115</v>
      </c>
      <c r="C62" s="89"/>
      <c r="D62" s="71" t="s">
        <v>116</v>
      </c>
      <c r="E62" s="234">
        <f>+SUM(E63:E67)</f>
        <v>35408194.949999996</v>
      </c>
      <c r="F62" s="208">
        <f t="shared" ref="F62:Q62" si="16">+SUM(F63:F67)</f>
        <v>1323960.79</v>
      </c>
      <c r="G62" s="208">
        <f t="shared" si="16"/>
        <v>0</v>
      </c>
      <c r="H62" s="208">
        <f t="shared" si="16"/>
        <v>1638971.9300000002</v>
      </c>
      <c r="I62" s="208">
        <f t="shared" si="16"/>
        <v>7211513.4299999997</v>
      </c>
      <c r="J62" s="208">
        <f t="shared" si="16"/>
        <v>292667.31</v>
      </c>
      <c r="K62" s="208">
        <f t="shared" si="16"/>
        <v>75181.98</v>
      </c>
      <c r="L62" s="208">
        <f t="shared" si="16"/>
        <v>80693.679999999993</v>
      </c>
      <c r="M62" s="208">
        <f t="shared" si="16"/>
        <v>1534581.02</v>
      </c>
      <c r="N62" s="208">
        <f t="shared" si="16"/>
        <v>14875.900000000001</v>
      </c>
      <c r="O62" s="208">
        <f t="shared" si="16"/>
        <v>328170.46000000002</v>
      </c>
      <c r="P62" s="208">
        <f t="shared" si="16"/>
        <v>89353.81</v>
      </c>
      <c r="Q62" s="208">
        <f t="shared" si="16"/>
        <v>32.019999999999996</v>
      </c>
      <c r="R62" s="209">
        <f t="shared" si="7"/>
        <v>47998197.280000001</v>
      </c>
    </row>
    <row r="63" spans="1:18" ht="30.75" customHeight="1" x14ac:dyDescent="0.2">
      <c r="A63" s="27"/>
      <c r="B63" s="27"/>
      <c r="C63" s="27" t="s">
        <v>117</v>
      </c>
      <c r="D63" s="66" t="s">
        <v>118</v>
      </c>
      <c r="E63" s="234">
        <v>3856300.69</v>
      </c>
      <c r="F63" s="208">
        <v>153472.42000000001</v>
      </c>
      <c r="G63" s="208">
        <v>0</v>
      </c>
      <c r="H63" s="208">
        <v>40208.29</v>
      </c>
      <c r="I63" s="208">
        <v>1542819.74</v>
      </c>
      <c r="J63" s="208">
        <v>54772.29</v>
      </c>
      <c r="K63" s="208">
        <v>14662.46</v>
      </c>
      <c r="L63" s="208">
        <v>12048.52</v>
      </c>
      <c r="M63" s="208">
        <v>308073.57</v>
      </c>
      <c r="N63" s="208">
        <v>1623.89</v>
      </c>
      <c r="O63" s="208">
        <v>56057.94</v>
      </c>
      <c r="P63" s="208">
        <v>9757.65</v>
      </c>
      <c r="Q63" s="208">
        <v>3.5</v>
      </c>
      <c r="R63" s="209">
        <f t="shared" si="7"/>
        <v>6049800.96</v>
      </c>
    </row>
    <row r="64" spans="1:18" ht="27.75" customHeight="1" x14ac:dyDescent="0.2">
      <c r="A64" s="27"/>
      <c r="B64" s="27"/>
      <c r="C64" s="27" t="s">
        <v>119</v>
      </c>
      <c r="D64" s="66" t="s">
        <v>209</v>
      </c>
      <c r="E64" s="280">
        <v>1474575.7</v>
      </c>
      <c r="F64" s="205">
        <v>124260.2</v>
      </c>
      <c r="G64" s="205">
        <v>0</v>
      </c>
      <c r="H64" s="205">
        <v>1286670.03</v>
      </c>
      <c r="I64" s="205">
        <v>823126.65</v>
      </c>
      <c r="J64" s="205">
        <v>64377.2</v>
      </c>
      <c r="K64" s="205">
        <v>9688.02</v>
      </c>
      <c r="L64" s="205">
        <v>10137.07</v>
      </c>
      <c r="M64" s="205">
        <v>351990.4</v>
      </c>
      <c r="N64" s="205">
        <v>647.5</v>
      </c>
      <c r="O64" s="205">
        <v>72098.820000000007</v>
      </c>
      <c r="P64" s="205">
        <v>3889.12</v>
      </c>
      <c r="Q64" s="205">
        <v>1.39</v>
      </c>
      <c r="R64" s="207">
        <f t="shared" si="7"/>
        <v>4221462.0999999996</v>
      </c>
    </row>
    <row r="65" spans="1:18" ht="27.75" customHeight="1" x14ac:dyDescent="0.2">
      <c r="A65" s="27"/>
      <c r="B65" s="27"/>
      <c r="C65" s="27" t="s">
        <v>120</v>
      </c>
      <c r="D65" s="66" t="s">
        <v>207</v>
      </c>
      <c r="E65" s="234">
        <v>30077318.559999999</v>
      </c>
      <c r="F65" s="208">
        <v>1046228.17</v>
      </c>
      <c r="G65" s="208">
        <v>0</v>
      </c>
      <c r="H65" s="208">
        <v>312093.61</v>
      </c>
      <c r="I65" s="208">
        <v>4845567.04</v>
      </c>
      <c r="J65" s="208">
        <v>173517.82</v>
      </c>
      <c r="K65" s="208">
        <v>50831.46</v>
      </c>
      <c r="L65" s="208">
        <v>58508.09</v>
      </c>
      <c r="M65" s="208">
        <v>874516.79</v>
      </c>
      <c r="N65" s="208">
        <v>12604.51</v>
      </c>
      <c r="O65" s="208">
        <v>200013.7</v>
      </c>
      <c r="P65" s="208">
        <v>75707.039999999994</v>
      </c>
      <c r="Q65" s="208">
        <v>27.13</v>
      </c>
      <c r="R65" s="209">
        <f t="shared" si="7"/>
        <v>37726933.920000009</v>
      </c>
    </row>
    <row r="66" spans="1:18" ht="30.75" customHeight="1" x14ac:dyDescent="0.2">
      <c r="A66" s="27"/>
      <c r="B66" s="27"/>
      <c r="C66" s="27" t="s">
        <v>121</v>
      </c>
      <c r="D66" s="66" t="s">
        <v>123</v>
      </c>
      <c r="E66" s="234">
        <v>0</v>
      </c>
      <c r="F66" s="208">
        <v>0</v>
      </c>
      <c r="G66" s="208">
        <v>0</v>
      </c>
      <c r="H66" s="208">
        <v>0</v>
      </c>
      <c r="I66" s="208">
        <v>0</v>
      </c>
      <c r="J66" s="208">
        <v>0</v>
      </c>
      <c r="K66" s="208">
        <v>0.04</v>
      </c>
      <c r="L66" s="208">
        <v>0</v>
      </c>
      <c r="M66" s="208">
        <v>0.26</v>
      </c>
      <c r="N66" s="208">
        <v>0</v>
      </c>
      <c r="O66" s="208">
        <v>0</v>
      </c>
      <c r="P66" s="208">
        <v>0</v>
      </c>
      <c r="Q66" s="208">
        <v>0</v>
      </c>
      <c r="R66" s="209">
        <f t="shared" si="7"/>
        <v>0.3</v>
      </c>
    </row>
    <row r="67" spans="1:18" ht="30.75" customHeight="1" x14ac:dyDescent="0.2">
      <c r="A67" s="27"/>
      <c r="B67" s="27"/>
      <c r="C67" s="27" t="s">
        <v>122</v>
      </c>
      <c r="D67" s="66" t="s">
        <v>205</v>
      </c>
      <c r="E67" s="234">
        <v>0</v>
      </c>
      <c r="F67" s="208">
        <v>0</v>
      </c>
      <c r="G67" s="208">
        <v>0</v>
      </c>
      <c r="H67" s="208">
        <v>0</v>
      </c>
      <c r="I67" s="208">
        <v>0</v>
      </c>
      <c r="J67" s="208">
        <v>0</v>
      </c>
      <c r="K67" s="208">
        <v>0</v>
      </c>
      <c r="L67" s="208">
        <v>0</v>
      </c>
      <c r="M67" s="208">
        <v>0</v>
      </c>
      <c r="N67" s="208">
        <v>0</v>
      </c>
      <c r="O67" s="208">
        <v>0</v>
      </c>
      <c r="P67" s="208">
        <v>0</v>
      </c>
      <c r="Q67" s="208">
        <v>0</v>
      </c>
      <c r="R67" s="209">
        <f t="shared" si="7"/>
        <v>0</v>
      </c>
    </row>
    <row r="68" spans="1:18" ht="24" customHeight="1" x14ac:dyDescent="0.2">
      <c r="A68" s="94"/>
      <c r="B68" s="142" t="s">
        <v>124</v>
      </c>
      <c r="C68" s="89"/>
      <c r="D68" s="71" t="s">
        <v>125</v>
      </c>
      <c r="E68" s="234">
        <f>+SUM(E69:E73)</f>
        <v>10123517.710000001</v>
      </c>
      <c r="F68" s="208">
        <f t="shared" ref="F68:Q68" si="17">+SUM(F69:F73)</f>
        <v>333690.71000000002</v>
      </c>
      <c r="G68" s="208">
        <f t="shared" si="17"/>
        <v>0</v>
      </c>
      <c r="H68" s="208">
        <f t="shared" si="17"/>
        <v>104860.40000000001</v>
      </c>
      <c r="I68" s="208">
        <f t="shared" si="17"/>
        <v>686134.29</v>
      </c>
      <c r="J68" s="208">
        <f t="shared" si="17"/>
        <v>19758.829999999998</v>
      </c>
      <c r="K68" s="208">
        <f t="shared" si="17"/>
        <v>3141.25</v>
      </c>
      <c r="L68" s="208">
        <f t="shared" si="17"/>
        <v>17960.13</v>
      </c>
      <c r="M68" s="208">
        <f t="shared" si="17"/>
        <v>140534.84999999998</v>
      </c>
      <c r="N68" s="208">
        <f t="shared" si="17"/>
        <v>4235</v>
      </c>
      <c r="O68" s="208">
        <f t="shared" si="17"/>
        <v>29695.68</v>
      </c>
      <c r="P68" s="208">
        <f t="shared" si="17"/>
        <v>25436.82</v>
      </c>
      <c r="Q68" s="208">
        <f t="shared" si="17"/>
        <v>9.11</v>
      </c>
      <c r="R68" s="209">
        <f t="shared" si="7"/>
        <v>11488974.780000003</v>
      </c>
    </row>
    <row r="69" spans="1:18" ht="29.25" customHeight="1" x14ac:dyDescent="0.2">
      <c r="A69" s="27"/>
      <c r="B69" s="27"/>
      <c r="C69" s="27" t="s">
        <v>126</v>
      </c>
      <c r="D69" s="66" t="s">
        <v>127</v>
      </c>
      <c r="E69" s="234">
        <v>229570.21</v>
      </c>
      <c r="F69" s="208">
        <v>36875.519999999997</v>
      </c>
      <c r="G69" s="208">
        <v>0</v>
      </c>
      <c r="H69" s="208">
        <v>2671.8</v>
      </c>
      <c r="I69" s="208">
        <v>16452.04</v>
      </c>
      <c r="J69" s="208">
        <v>185.78</v>
      </c>
      <c r="K69" s="208">
        <v>86.35</v>
      </c>
      <c r="L69" s="208">
        <v>165.86</v>
      </c>
      <c r="M69" s="208">
        <v>16947.419999999998</v>
      </c>
      <c r="N69" s="208">
        <v>107.91</v>
      </c>
      <c r="O69" s="208">
        <v>380.43</v>
      </c>
      <c r="P69" s="208">
        <v>648.12</v>
      </c>
      <c r="Q69" s="208">
        <v>0.23</v>
      </c>
      <c r="R69" s="209">
        <f t="shared" si="7"/>
        <v>304091.66999999987</v>
      </c>
    </row>
    <row r="70" spans="1:18" ht="31.5" customHeight="1" x14ac:dyDescent="0.2">
      <c r="A70" s="27"/>
      <c r="B70" s="27"/>
      <c r="C70" s="27" t="s">
        <v>128</v>
      </c>
      <c r="D70" s="66" t="s">
        <v>210</v>
      </c>
      <c r="E70" s="234">
        <v>8916.77</v>
      </c>
      <c r="F70" s="208">
        <v>3889.36</v>
      </c>
      <c r="G70" s="208">
        <v>0</v>
      </c>
      <c r="H70" s="208">
        <v>128.41</v>
      </c>
      <c r="I70" s="208">
        <v>790.73</v>
      </c>
      <c r="J70" s="208">
        <v>2559.09</v>
      </c>
      <c r="K70" s="208">
        <v>242.68</v>
      </c>
      <c r="L70" s="208">
        <v>169.91</v>
      </c>
      <c r="M70" s="208">
        <v>18035.98</v>
      </c>
      <c r="N70" s="208">
        <v>5.19</v>
      </c>
      <c r="O70" s="208">
        <v>3120.73</v>
      </c>
      <c r="P70" s="208">
        <v>31.15</v>
      </c>
      <c r="Q70" s="208">
        <v>0.01</v>
      </c>
      <c r="R70" s="209">
        <f t="shared" si="7"/>
        <v>37890.010000000009</v>
      </c>
    </row>
    <row r="71" spans="1:18" ht="27" customHeight="1" x14ac:dyDescent="0.2">
      <c r="A71" s="27"/>
      <c r="B71" s="27"/>
      <c r="C71" s="27" t="s">
        <v>129</v>
      </c>
      <c r="D71" s="66" t="s">
        <v>208</v>
      </c>
      <c r="E71" s="234">
        <v>9885030.7300000004</v>
      </c>
      <c r="F71" s="208">
        <v>292925.83</v>
      </c>
      <c r="G71" s="208">
        <v>0</v>
      </c>
      <c r="H71" s="208">
        <v>102060.19</v>
      </c>
      <c r="I71" s="208">
        <v>668891.52</v>
      </c>
      <c r="J71" s="208">
        <v>17013.96</v>
      </c>
      <c r="K71" s="208">
        <v>2812.22</v>
      </c>
      <c r="L71" s="208">
        <v>17624.36</v>
      </c>
      <c r="M71" s="208">
        <v>105551.45</v>
      </c>
      <c r="N71" s="208">
        <v>4121.8999999999996</v>
      </c>
      <c r="O71" s="208">
        <v>26194.52</v>
      </c>
      <c r="P71" s="208">
        <v>24757.55</v>
      </c>
      <c r="Q71" s="208">
        <v>8.8699999999999992</v>
      </c>
      <c r="R71" s="209">
        <f t="shared" si="7"/>
        <v>11146993.1</v>
      </c>
    </row>
    <row r="72" spans="1:18" ht="30.75" customHeight="1" x14ac:dyDescent="0.2">
      <c r="A72" s="27"/>
      <c r="B72" s="27"/>
      <c r="C72" s="27" t="s">
        <v>130</v>
      </c>
      <c r="D72" s="66" t="s">
        <v>132</v>
      </c>
      <c r="E72" s="234">
        <v>0</v>
      </c>
      <c r="F72" s="208">
        <v>0</v>
      </c>
      <c r="G72" s="208">
        <v>0</v>
      </c>
      <c r="H72" s="208">
        <v>0</v>
      </c>
      <c r="I72" s="208">
        <v>0</v>
      </c>
      <c r="J72" s="208">
        <v>0</v>
      </c>
      <c r="K72" s="208">
        <v>0</v>
      </c>
      <c r="L72" s="208">
        <v>0</v>
      </c>
      <c r="M72" s="208">
        <v>0</v>
      </c>
      <c r="N72" s="208">
        <v>0</v>
      </c>
      <c r="O72" s="208">
        <v>0</v>
      </c>
      <c r="P72" s="208">
        <v>0</v>
      </c>
      <c r="Q72" s="208">
        <v>0</v>
      </c>
      <c r="R72" s="209">
        <f t="shared" si="7"/>
        <v>0</v>
      </c>
    </row>
    <row r="73" spans="1:18" ht="30.75" customHeight="1" x14ac:dyDescent="0.2">
      <c r="A73" s="27"/>
      <c r="B73" s="27"/>
      <c r="C73" s="27" t="s">
        <v>131</v>
      </c>
      <c r="D73" s="66" t="s">
        <v>206</v>
      </c>
      <c r="E73" s="234">
        <v>0</v>
      </c>
      <c r="F73" s="208">
        <v>0</v>
      </c>
      <c r="G73" s="208">
        <v>0</v>
      </c>
      <c r="H73" s="208">
        <v>0</v>
      </c>
      <c r="I73" s="208">
        <v>0</v>
      </c>
      <c r="J73" s="208">
        <v>0</v>
      </c>
      <c r="K73" s="208">
        <v>0</v>
      </c>
      <c r="L73" s="208">
        <v>0</v>
      </c>
      <c r="M73" s="208">
        <v>0</v>
      </c>
      <c r="N73" s="208">
        <v>0</v>
      </c>
      <c r="O73" s="208">
        <v>0</v>
      </c>
      <c r="P73" s="208">
        <v>0</v>
      </c>
      <c r="Q73" s="208">
        <v>0</v>
      </c>
      <c r="R73" s="209">
        <f t="shared" si="7"/>
        <v>0</v>
      </c>
    </row>
    <row r="74" spans="1:18" ht="27.75" customHeight="1" thickBot="1" x14ac:dyDescent="0.25">
      <c r="A74" s="313"/>
      <c r="B74" s="314" t="s">
        <v>234</v>
      </c>
      <c r="C74" s="313"/>
      <c r="D74" s="316" t="s">
        <v>235</v>
      </c>
      <c r="E74" s="321">
        <v>0</v>
      </c>
      <c r="F74" s="239">
        <v>0</v>
      </c>
      <c r="G74" s="239">
        <v>0</v>
      </c>
      <c r="H74" s="239">
        <v>0</v>
      </c>
      <c r="I74" s="239">
        <v>0</v>
      </c>
      <c r="J74" s="239">
        <v>89.89</v>
      </c>
      <c r="K74" s="239">
        <v>1.25</v>
      </c>
      <c r="L74" s="239">
        <v>81.349999999999994</v>
      </c>
      <c r="M74" s="239">
        <v>8461.44</v>
      </c>
      <c r="N74" s="239">
        <v>0</v>
      </c>
      <c r="O74" s="239">
        <v>109.36</v>
      </c>
      <c r="P74" s="239">
        <v>0</v>
      </c>
      <c r="Q74" s="239">
        <v>0</v>
      </c>
      <c r="R74" s="322">
        <f t="shared" si="7"/>
        <v>8743.2900000000009</v>
      </c>
    </row>
    <row r="75" spans="1:18" ht="20.100000000000001" customHeight="1" x14ac:dyDescent="0.2">
      <c r="A75" s="85" t="s">
        <v>133</v>
      </c>
      <c r="B75" s="87"/>
      <c r="C75" s="87"/>
      <c r="D75" s="61" t="s">
        <v>211</v>
      </c>
      <c r="E75" s="323">
        <f>+E76+E79+E80+E81+E82+E83</f>
        <v>4112262.4499999997</v>
      </c>
      <c r="F75" s="225">
        <f t="shared" ref="F75:Q75" si="18">+F76+F79+F80+F81+F82+F83</f>
        <v>221715.36000000002</v>
      </c>
      <c r="G75" s="225">
        <f t="shared" si="18"/>
        <v>0</v>
      </c>
      <c r="H75" s="225">
        <f t="shared" si="18"/>
        <v>117515.54000000001</v>
      </c>
      <c r="I75" s="225">
        <f t="shared" si="18"/>
        <v>451536.68000000005</v>
      </c>
      <c r="J75" s="225">
        <f t="shared" si="18"/>
        <v>121029.60999999999</v>
      </c>
      <c r="K75" s="225">
        <f t="shared" si="18"/>
        <v>17934.5</v>
      </c>
      <c r="L75" s="225">
        <f t="shared" si="18"/>
        <v>46842.02</v>
      </c>
      <c r="M75" s="225">
        <f t="shared" si="18"/>
        <v>628594.58000000007</v>
      </c>
      <c r="N75" s="225">
        <f t="shared" si="18"/>
        <v>1755.1799999999998</v>
      </c>
      <c r="O75" s="225">
        <f t="shared" si="18"/>
        <v>149829.07</v>
      </c>
      <c r="P75" s="225">
        <f t="shared" si="18"/>
        <v>10542.260000000002</v>
      </c>
      <c r="Q75" s="225">
        <f t="shared" si="18"/>
        <v>3.79</v>
      </c>
      <c r="R75" s="226">
        <f t="shared" si="7"/>
        <v>5879561.0399999991</v>
      </c>
    </row>
    <row r="76" spans="1:18" ht="27.75" customHeight="1" x14ac:dyDescent="0.2">
      <c r="A76" s="94"/>
      <c r="B76" s="142" t="s">
        <v>134</v>
      </c>
      <c r="C76" s="89"/>
      <c r="D76" s="71" t="s">
        <v>135</v>
      </c>
      <c r="E76" s="234">
        <f>+E77+E78</f>
        <v>3929967.4</v>
      </c>
      <c r="F76" s="208">
        <f t="shared" ref="F76:Q76" si="19">+F77+F78</f>
        <v>85017.73000000001</v>
      </c>
      <c r="G76" s="208">
        <f t="shared" si="19"/>
        <v>0</v>
      </c>
      <c r="H76" s="208">
        <f t="shared" si="19"/>
        <v>114316.81999999999</v>
      </c>
      <c r="I76" s="208">
        <f t="shared" si="19"/>
        <v>247910.53</v>
      </c>
      <c r="J76" s="208">
        <f t="shared" si="19"/>
        <v>54840.76</v>
      </c>
      <c r="K76" s="208">
        <f t="shared" si="19"/>
        <v>6878.4</v>
      </c>
      <c r="L76" s="208">
        <f t="shared" si="19"/>
        <v>20686.559999999998</v>
      </c>
      <c r="M76" s="208">
        <f t="shared" si="19"/>
        <v>111743.07</v>
      </c>
      <c r="N76" s="208">
        <f t="shared" si="19"/>
        <v>1626</v>
      </c>
      <c r="O76" s="208">
        <f t="shared" si="19"/>
        <v>69120.87000000001</v>
      </c>
      <c r="P76" s="208">
        <f t="shared" si="19"/>
        <v>9766.32</v>
      </c>
      <c r="Q76" s="208">
        <f t="shared" si="19"/>
        <v>3.5100000000000002</v>
      </c>
      <c r="R76" s="206">
        <f t="shared" si="7"/>
        <v>4651877.97</v>
      </c>
    </row>
    <row r="77" spans="1:18" ht="20.100000000000001" customHeight="1" x14ac:dyDescent="0.2">
      <c r="A77" s="27"/>
      <c r="B77" s="27"/>
      <c r="C77" s="27" t="s">
        <v>136</v>
      </c>
      <c r="D77" s="66" t="s">
        <v>31</v>
      </c>
      <c r="E77" s="234">
        <v>3915323.33</v>
      </c>
      <c r="F77" s="208">
        <v>82320.990000000005</v>
      </c>
      <c r="G77" s="208">
        <v>0</v>
      </c>
      <c r="H77" s="208">
        <v>114142.93</v>
      </c>
      <c r="I77" s="208">
        <v>246839.8</v>
      </c>
      <c r="J77" s="208">
        <v>51714.04</v>
      </c>
      <c r="K77" s="208">
        <v>6267.12</v>
      </c>
      <c r="L77" s="208">
        <v>20194.669999999998</v>
      </c>
      <c r="M77" s="208">
        <v>106730.63</v>
      </c>
      <c r="N77" s="208">
        <v>1618.98</v>
      </c>
      <c r="O77" s="208">
        <v>65230.55</v>
      </c>
      <c r="P77" s="208">
        <v>9724.14</v>
      </c>
      <c r="Q77" s="208">
        <v>3.49</v>
      </c>
      <c r="R77" s="206">
        <f t="shared" si="7"/>
        <v>4620110.6700000009</v>
      </c>
    </row>
    <row r="78" spans="1:18" ht="20.100000000000001" customHeight="1" x14ac:dyDescent="0.2">
      <c r="A78" s="27"/>
      <c r="B78" s="27"/>
      <c r="C78" s="27" t="s">
        <v>137</v>
      </c>
      <c r="D78" s="66" t="s">
        <v>138</v>
      </c>
      <c r="E78" s="234">
        <v>14644.07</v>
      </c>
      <c r="F78" s="208">
        <v>2696.74</v>
      </c>
      <c r="G78" s="208">
        <v>0</v>
      </c>
      <c r="H78" s="208">
        <v>173.89</v>
      </c>
      <c r="I78" s="208">
        <v>1070.73</v>
      </c>
      <c r="J78" s="208">
        <v>3126.72</v>
      </c>
      <c r="K78" s="208">
        <v>611.28</v>
      </c>
      <c r="L78" s="208">
        <v>491.89</v>
      </c>
      <c r="M78" s="208">
        <v>5012.4399999999996</v>
      </c>
      <c r="N78" s="208">
        <v>7.02</v>
      </c>
      <c r="O78" s="208">
        <v>3890.32</v>
      </c>
      <c r="P78" s="208">
        <v>42.18</v>
      </c>
      <c r="Q78" s="208">
        <v>0.02</v>
      </c>
      <c r="R78" s="206">
        <f t="shared" si="7"/>
        <v>31767.299999999996</v>
      </c>
    </row>
    <row r="79" spans="1:18" ht="30.75" customHeight="1" x14ac:dyDescent="0.2">
      <c r="A79" s="27"/>
      <c r="B79" s="142" t="s">
        <v>139</v>
      </c>
      <c r="C79" s="27"/>
      <c r="D79" s="71" t="s">
        <v>140</v>
      </c>
      <c r="E79" s="234">
        <v>80458.990000000005</v>
      </c>
      <c r="F79" s="208">
        <v>47850.47</v>
      </c>
      <c r="G79" s="208">
        <v>0</v>
      </c>
      <c r="H79" s="208">
        <v>1286.6300000000001</v>
      </c>
      <c r="I79" s="208">
        <v>7922.64</v>
      </c>
      <c r="J79" s="208">
        <v>21417.83</v>
      </c>
      <c r="K79" s="208">
        <v>2173.85</v>
      </c>
      <c r="L79" s="208">
        <v>9076.2199999999993</v>
      </c>
      <c r="M79" s="208">
        <v>55157.51</v>
      </c>
      <c r="N79" s="208">
        <v>51.96</v>
      </c>
      <c r="O79" s="208">
        <v>26130.639999999999</v>
      </c>
      <c r="P79" s="208">
        <v>312.11</v>
      </c>
      <c r="Q79" s="208">
        <v>0.11</v>
      </c>
      <c r="R79" s="206">
        <f t="shared" si="7"/>
        <v>251838.95999999996</v>
      </c>
    </row>
    <row r="80" spans="1:18" ht="26.25" customHeight="1" x14ac:dyDescent="0.2">
      <c r="A80" s="88"/>
      <c r="B80" s="142" t="s">
        <v>141</v>
      </c>
      <c r="C80" s="89"/>
      <c r="D80" s="71" t="s">
        <v>142</v>
      </c>
      <c r="E80" s="234">
        <v>3762.21</v>
      </c>
      <c r="F80" s="208">
        <v>19226.830000000002</v>
      </c>
      <c r="G80" s="208">
        <v>0</v>
      </c>
      <c r="H80" s="208">
        <v>230.52</v>
      </c>
      <c r="I80" s="208">
        <v>1419.49</v>
      </c>
      <c r="J80" s="208">
        <v>14373.62</v>
      </c>
      <c r="K80" s="208">
        <v>3448.24</v>
      </c>
      <c r="L80" s="208">
        <v>1813.11</v>
      </c>
      <c r="M80" s="208">
        <v>90770.47</v>
      </c>
      <c r="N80" s="208">
        <v>9.31</v>
      </c>
      <c r="O80" s="208">
        <v>17499.830000000002</v>
      </c>
      <c r="P80" s="208">
        <v>55.92</v>
      </c>
      <c r="Q80" s="208">
        <v>0.02</v>
      </c>
      <c r="R80" s="206">
        <f t="shared" si="7"/>
        <v>152609.57</v>
      </c>
    </row>
    <row r="81" spans="1:18" ht="29.25" customHeight="1" x14ac:dyDescent="0.2">
      <c r="A81" s="88"/>
      <c r="B81" s="142" t="s">
        <v>143</v>
      </c>
      <c r="C81" s="89"/>
      <c r="D81" s="71" t="s">
        <v>144</v>
      </c>
      <c r="E81" s="234">
        <v>2620.67</v>
      </c>
      <c r="F81" s="208">
        <v>8696.83</v>
      </c>
      <c r="G81" s="208">
        <v>0</v>
      </c>
      <c r="H81" s="208">
        <v>113.49</v>
      </c>
      <c r="I81" s="208">
        <v>698.81</v>
      </c>
      <c r="J81" s="208">
        <v>13025.97</v>
      </c>
      <c r="K81" s="208">
        <v>3432.3</v>
      </c>
      <c r="L81" s="208">
        <v>4547.5</v>
      </c>
      <c r="M81" s="208">
        <v>246152.12</v>
      </c>
      <c r="N81" s="208">
        <v>4.58</v>
      </c>
      <c r="O81" s="208">
        <v>15853.55</v>
      </c>
      <c r="P81" s="208">
        <v>27.53</v>
      </c>
      <c r="Q81" s="208">
        <v>0.01</v>
      </c>
      <c r="R81" s="206">
        <f t="shared" si="7"/>
        <v>295173.36000000004</v>
      </c>
    </row>
    <row r="82" spans="1:18" ht="27.75" customHeight="1" x14ac:dyDescent="0.2">
      <c r="A82" s="88"/>
      <c r="B82" s="142" t="s">
        <v>145</v>
      </c>
      <c r="C82" s="89"/>
      <c r="D82" s="71" t="s">
        <v>146</v>
      </c>
      <c r="E82" s="234">
        <v>3704.84</v>
      </c>
      <c r="F82" s="208">
        <v>20390.91</v>
      </c>
      <c r="G82" s="208">
        <v>0</v>
      </c>
      <c r="H82" s="208">
        <v>241.62</v>
      </c>
      <c r="I82" s="208">
        <v>1487.82</v>
      </c>
      <c r="J82" s="208">
        <v>2.78</v>
      </c>
      <c r="K82" s="208">
        <v>59.06</v>
      </c>
      <c r="L82" s="208">
        <v>3.49</v>
      </c>
      <c r="M82" s="208">
        <v>497.98</v>
      </c>
      <c r="N82" s="208">
        <v>9.76</v>
      </c>
      <c r="O82" s="208">
        <v>17.350000000000001</v>
      </c>
      <c r="P82" s="208">
        <v>58.61</v>
      </c>
      <c r="Q82" s="208">
        <v>0.02</v>
      </c>
      <c r="R82" s="206">
        <f t="shared" si="7"/>
        <v>26474.239999999998</v>
      </c>
    </row>
    <row r="83" spans="1:18" ht="30" customHeight="1" thickBot="1" x14ac:dyDescent="0.25">
      <c r="A83" s="324"/>
      <c r="B83" s="314" t="s">
        <v>147</v>
      </c>
      <c r="C83" s="315"/>
      <c r="D83" s="316" t="s">
        <v>148</v>
      </c>
      <c r="E83" s="321">
        <v>91748.34</v>
      </c>
      <c r="F83" s="239">
        <v>40532.589999999997</v>
      </c>
      <c r="G83" s="239">
        <v>0</v>
      </c>
      <c r="H83" s="239">
        <v>1326.46</v>
      </c>
      <c r="I83" s="239">
        <v>192097.39</v>
      </c>
      <c r="J83" s="239">
        <v>17368.650000000001</v>
      </c>
      <c r="K83" s="239">
        <v>1942.65</v>
      </c>
      <c r="L83" s="239">
        <v>10715.14</v>
      </c>
      <c r="M83" s="239">
        <v>124273.43</v>
      </c>
      <c r="N83" s="239">
        <v>53.57</v>
      </c>
      <c r="O83" s="239">
        <v>21206.83</v>
      </c>
      <c r="P83" s="239">
        <v>321.77</v>
      </c>
      <c r="Q83" s="239">
        <v>0.12</v>
      </c>
      <c r="R83" s="240">
        <f t="shared" si="7"/>
        <v>501586.94000000012</v>
      </c>
    </row>
    <row r="84" spans="1:18" ht="20.100000000000001" customHeight="1" x14ac:dyDescent="0.2">
      <c r="A84" s="85" t="s">
        <v>149</v>
      </c>
      <c r="B84" s="87"/>
      <c r="C84" s="87"/>
      <c r="D84" s="61" t="s">
        <v>212</v>
      </c>
      <c r="E84" s="232">
        <f>+E85+E86+E87+E88+E89</f>
        <v>24856.49</v>
      </c>
      <c r="F84" s="232">
        <f t="shared" ref="F84:Q84" si="20">+F85+F86+F87+F88+F89</f>
        <v>85740.400000000009</v>
      </c>
      <c r="G84" s="232">
        <f t="shared" si="20"/>
        <v>0</v>
      </c>
      <c r="H84" s="232">
        <f t="shared" si="20"/>
        <v>1109.02</v>
      </c>
      <c r="I84" s="232">
        <f t="shared" si="20"/>
        <v>6828.95</v>
      </c>
      <c r="J84" s="232">
        <f t="shared" si="20"/>
        <v>28098.79</v>
      </c>
      <c r="K84" s="232">
        <f t="shared" si="20"/>
        <v>434.02000000000004</v>
      </c>
      <c r="L84" s="232">
        <f t="shared" si="20"/>
        <v>34667.53</v>
      </c>
      <c r="M84" s="232">
        <f t="shared" si="20"/>
        <v>39344.590000000004</v>
      </c>
      <c r="N84" s="232">
        <f t="shared" si="20"/>
        <v>44.79</v>
      </c>
      <c r="O84" s="232">
        <f t="shared" si="20"/>
        <v>34248.22</v>
      </c>
      <c r="P84" s="232">
        <f t="shared" si="20"/>
        <v>269.02000000000004</v>
      </c>
      <c r="Q84" s="232">
        <f t="shared" si="20"/>
        <v>0.09</v>
      </c>
      <c r="R84" s="226">
        <f t="shared" si="7"/>
        <v>255641.91</v>
      </c>
    </row>
    <row r="85" spans="1:18" ht="24" customHeight="1" x14ac:dyDescent="0.2">
      <c r="A85" s="88"/>
      <c r="B85" s="142" t="s">
        <v>150</v>
      </c>
      <c r="C85" s="89"/>
      <c r="D85" s="71" t="s">
        <v>151</v>
      </c>
      <c r="E85" s="228">
        <v>13153.12</v>
      </c>
      <c r="F85" s="229">
        <v>33006.92</v>
      </c>
      <c r="G85" s="208">
        <v>0</v>
      </c>
      <c r="H85" s="208">
        <v>462.87</v>
      </c>
      <c r="I85" s="208">
        <v>2850.21</v>
      </c>
      <c r="J85" s="229">
        <v>17327.310000000001</v>
      </c>
      <c r="K85" s="229">
        <v>420.98</v>
      </c>
      <c r="L85" s="229">
        <v>13060.72</v>
      </c>
      <c r="M85" s="208">
        <v>29689.88</v>
      </c>
      <c r="N85" s="208">
        <v>18.690000000000001</v>
      </c>
      <c r="O85" s="208">
        <v>21106.62</v>
      </c>
      <c r="P85" s="208">
        <v>112.28</v>
      </c>
      <c r="Q85" s="208">
        <v>0.04</v>
      </c>
      <c r="R85" s="206">
        <f t="shared" si="7"/>
        <v>131209.64000000001</v>
      </c>
    </row>
    <row r="86" spans="1:18" ht="20.100000000000001" customHeight="1" x14ac:dyDescent="0.2">
      <c r="A86" s="88"/>
      <c r="B86" s="142" t="s">
        <v>152</v>
      </c>
      <c r="C86" s="89"/>
      <c r="D86" s="71" t="s">
        <v>153</v>
      </c>
      <c r="E86" s="228">
        <v>11601.88</v>
      </c>
      <c r="F86" s="229">
        <v>50965.43</v>
      </c>
      <c r="G86" s="208">
        <v>0</v>
      </c>
      <c r="H86" s="208">
        <v>627.4</v>
      </c>
      <c r="I86" s="208">
        <v>3863.3</v>
      </c>
      <c r="J86" s="229">
        <v>6829.28</v>
      </c>
      <c r="K86" s="229">
        <v>9.7899999999999991</v>
      </c>
      <c r="L86" s="229">
        <v>16446.490000000002</v>
      </c>
      <c r="M86" s="208">
        <v>2514.37</v>
      </c>
      <c r="N86" s="208">
        <v>25.34</v>
      </c>
      <c r="O86" s="208">
        <v>8344.56</v>
      </c>
      <c r="P86" s="208">
        <v>152.19</v>
      </c>
      <c r="Q86" s="208">
        <v>0.05</v>
      </c>
      <c r="R86" s="206">
        <f t="shared" si="7"/>
        <v>101380.07999999999</v>
      </c>
    </row>
    <row r="87" spans="1:18" ht="26.25" customHeight="1" x14ac:dyDescent="0.2">
      <c r="A87" s="88"/>
      <c r="B87" s="142" t="s">
        <v>154</v>
      </c>
      <c r="C87" s="89"/>
      <c r="D87" s="71" t="s">
        <v>155</v>
      </c>
      <c r="E87" s="228">
        <v>101.49</v>
      </c>
      <c r="F87" s="208">
        <v>1768.05</v>
      </c>
      <c r="G87" s="208">
        <v>0</v>
      </c>
      <c r="H87" s="208">
        <v>18.75</v>
      </c>
      <c r="I87" s="208">
        <v>115.44</v>
      </c>
      <c r="J87" s="208">
        <v>3545.09</v>
      </c>
      <c r="K87" s="208">
        <v>3.16</v>
      </c>
      <c r="L87" s="208">
        <v>2737.5</v>
      </c>
      <c r="M87" s="208">
        <v>6812.55</v>
      </c>
      <c r="N87" s="208">
        <v>0.76</v>
      </c>
      <c r="O87" s="208">
        <v>4313.93</v>
      </c>
      <c r="P87" s="208">
        <v>4.55</v>
      </c>
      <c r="Q87" s="208">
        <v>0</v>
      </c>
      <c r="R87" s="209">
        <f t="shared" si="7"/>
        <v>19421.27</v>
      </c>
    </row>
    <row r="88" spans="1:18" ht="23.25" customHeight="1" x14ac:dyDescent="0.2">
      <c r="A88" s="88"/>
      <c r="B88" s="142" t="s">
        <v>156</v>
      </c>
      <c r="C88" s="89"/>
      <c r="D88" s="71" t="s">
        <v>157</v>
      </c>
      <c r="E88" s="228">
        <v>0</v>
      </c>
      <c r="F88" s="229">
        <v>0</v>
      </c>
      <c r="G88" s="208">
        <v>0</v>
      </c>
      <c r="H88" s="208">
        <v>0</v>
      </c>
      <c r="I88" s="208">
        <v>0</v>
      </c>
      <c r="J88" s="229">
        <v>397.11</v>
      </c>
      <c r="K88" s="229">
        <v>0.09</v>
      </c>
      <c r="L88" s="229">
        <v>2422.8200000000002</v>
      </c>
      <c r="M88" s="208">
        <v>327.79</v>
      </c>
      <c r="N88" s="208">
        <v>0</v>
      </c>
      <c r="O88" s="208">
        <v>483.11</v>
      </c>
      <c r="P88" s="208">
        <v>0</v>
      </c>
      <c r="Q88" s="208">
        <v>0</v>
      </c>
      <c r="R88" s="206">
        <f t="shared" si="7"/>
        <v>3630.92</v>
      </c>
    </row>
    <row r="89" spans="1:18" ht="26.25" customHeight="1" thickBot="1" x14ac:dyDescent="0.25">
      <c r="A89" s="324"/>
      <c r="B89" s="314" t="s">
        <v>158</v>
      </c>
      <c r="C89" s="315"/>
      <c r="D89" s="316" t="s">
        <v>159</v>
      </c>
      <c r="E89" s="325">
        <v>0</v>
      </c>
      <c r="F89" s="326">
        <v>0</v>
      </c>
      <c r="G89" s="239">
        <v>0</v>
      </c>
      <c r="H89" s="239">
        <v>0</v>
      </c>
      <c r="I89" s="239">
        <v>0</v>
      </c>
      <c r="J89" s="326">
        <v>0</v>
      </c>
      <c r="K89" s="326">
        <v>0</v>
      </c>
      <c r="L89" s="326">
        <v>0</v>
      </c>
      <c r="M89" s="239">
        <v>0</v>
      </c>
      <c r="N89" s="239">
        <v>0</v>
      </c>
      <c r="O89" s="239">
        <v>0</v>
      </c>
      <c r="P89" s="239">
        <v>0</v>
      </c>
      <c r="Q89" s="239">
        <v>0</v>
      </c>
      <c r="R89" s="240">
        <f t="shared" si="7"/>
        <v>0</v>
      </c>
    </row>
    <row r="90" spans="1:18" ht="20.100000000000001" customHeight="1" x14ac:dyDescent="0.2">
      <c r="A90" s="85" t="s">
        <v>160</v>
      </c>
      <c r="B90" s="85"/>
      <c r="C90" s="85"/>
      <c r="D90" s="61" t="s">
        <v>213</v>
      </c>
      <c r="E90" s="323">
        <f>+E91+E92+E93+E94+E95+E96</f>
        <v>3556908.82</v>
      </c>
      <c r="F90" s="225">
        <f t="shared" ref="F90:Q90" si="21">+F91+F92+F93+F94+F95+F96</f>
        <v>400343.96</v>
      </c>
      <c r="G90" s="225">
        <f t="shared" si="21"/>
        <v>0</v>
      </c>
      <c r="H90" s="225">
        <f t="shared" si="21"/>
        <v>39681.64</v>
      </c>
      <c r="I90" s="225">
        <f t="shared" si="21"/>
        <v>244345.77</v>
      </c>
      <c r="J90" s="225">
        <f t="shared" si="21"/>
        <v>39529.909999999996</v>
      </c>
      <c r="K90" s="225">
        <f t="shared" si="21"/>
        <v>11344.169999999998</v>
      </c>
      <c r="L90" s="225">
        <f t="shared" si="21"/>
        <v>49016.85</v>
      </c>
      <c r="M90" s="225">
        <f t="shared" si="21"/>
        <v>237381.57000000004</v>
      </c>
      <c r="N90" s="225">
        <f t="shared" si="21"/>
        <v>1602.61</v>
      </c>
      <c r="O90" s="225">
        <f t="shared" si="21"/>
        <v>50384.32</v>
      </c>
      <c r="P90" s="225">
        <f t="shared" si="21"/>
        <v>9625.880000000001</v>
      </c>
      <c r="Q90" s="225">
        <f t="shared" si="21"/>
        <v>3.46</v>
      </c>
      <c r="R90" s="226">
        <f t="shared" si="7"/>
        <v>4640168.96</v>
      </c>
    </row>
    <row r="91" spans="1:18" ht="20.100000000000001" customHeight="1" x14ac:dyDescent="0.2">
      <c r="A91" s="89"/>
      <c r="B91" s="142" t="s">
        <v>161</v>
      </c>
      <c r="C91" s="89"/>
      <c r="D91" s="71" t="s">
        <v>163</v>
      </c>
      <c r="E91" s="234">
        <v>21740.49</v>
      </c>
      <c r="F91" s="208">
        <v>91347.21</v>
      </c>
      <c r="G91" s="208">
        <v>0</v>
      </c>
      <c r="H91" s="208">
        <v>1134</v>
      </c>
      <c r="I91" s="208">
        <v>6982.75</v>
      </c>
      <c r="J91" s="208">
        <v>24326.92</v>
      </c>
      <c r="K91" s="208">
        <v>4335.62</v>
      </c>
      <c r="L91" s="208">
        <v>20461.060000000001</v>
      </c>
      <c r="M91" s="208">
        <v>107568.71</v>
      </c>
      <c r="N91" s="208">
        <v>45.8</v>
      </c>
      <c r="O91" s="208">
        <v>29660.93</v>
      </c>
      <c r="P91" s="208">
        <v>275.08</v>
      </c>
      <c r="Q91" s="208">
        <v>0.1</v>
      </c>
      <c r="R91" s="206">
        <f t="shared" si="7"/>
        <v>307878.67</v>
      </c>
    </row>
    <row r="92" spans="1:18" ht="20.100000000000001" customHeight="1" x14ac:dyDescent="0.2">
      <c r="A92" s="89"/>
      <c r="B92" s="142" t="s">
        <v>162</v>
      </c>
      <c r="C92" s="89"/>
      <c r="D92" s="71" t="s">
        <v>165</v>
      </c>
      <c r="E92" s="234">
        <v>1150925.07</v>
      </c>
      <c r="F92" s="208">
        <v>167486.65</v>
      </c>
      <c r="G92" s="208">
        <v>0</v>
      </c>
      <c r="H92" s="208">
        <v>13220.47</v>
      </c>
      <c r="I92" s="208">
        <v>81407.06</v>
      </c>
      <c r="J92" s="208">
        <v>3175.17</v>
      </c>
      <c r="K92" s="208">
        <v>174.73</v>
      </c>
      <c r="L92" s="208">
        <v>9774.59</v>
      </c>
      <c r="M92" s="208">
        <v>18403.259999999998</v>
      </c>
      <c r="N92" s="208">
        <v>533.92999999999995</v>
      </c>
      <c r="O92" s="208">
        <v>4626.8999999999996</v>
      </c>
      <c r="P92" s="208">
        <v>3206.99</v>
      </c>
      <c r="Q92" s="208">
        <v>1.1499999999999999</v>
      </c>
      <c r="R92" s="206">
        <f t="shared" si="7"/>
        <v>1452935.9699999997</v>
      </c>
    </row>
    <row r="93" spans="1:18" ht="27.75" customHeight="1" x14ac:dyDescent="0.2">
      <c r="A93" s="89"/>
      <c r="B93" s="142" t="s">
        <v>164</v>
      </c>
      <c r="C93" s="89"/>
      <c r="D93" s="71" t="s">
        <v>167</v>
      </c>
      <c r="E93" s="234">
        <v>117544.72</v>
      </c>
      <c r="F93" s="208">
        <v>4964.95</v>
      </c>
      <c r="G93" s="208">
        <v>0</v>
      </c>
      <c r="H93" s="208">
        <v>1228.47</v>
      </c>
      <c r="I93" s="208">
        <v>7564.52</v>
      </c>
      <c r="J93" s="208">
        <v>899.87</v>
      </c>
      <c r="K93" s="208">
        <v>98.15</v>
      </c>
      <c r="L93" s="208">
        <v>571.75</v>
      </c>
      <c r="M93" s="208">
        <v>9927.0400000000009</v>
      </c>
      <c r="N93" s="208">
        <v>49.61</v>
      </c>
      <c r="O93" s="208">
        <v>1165.76</v>
      </c>
      <c r="P93" s="208">
        <v>298</v>
      </c>
      <c r="Q93" s="208">
        <v>0.11</v>
      </c>
      <c r="R93" s="206">
        <f t="shared" ref="R93:R99" si="22">SUM(E93:Q93)</f>
        <v>144312.94999999998</v>
      </c>
    </row>
    <row r="94" spans="1:18" ht="20.100000000000001" customHeight="1" x14ac:dyDescent="0.2">
      <c r="A94" s="89"/>
      <c r="B94" s="142" t="s">
        <v>166</v>
      </c>
      <c r="C94" s="89"/>
      <c r="D94" s="71" t="s">
        <v>169</v>
      </c>
      <c r="E94" s="234">
        <v>1974952.1</v>
      </c>
      <c r="F94" s="208">
        <v>112106.83</v>
      </c>
      <c r="G94" s="208">
        <v>0</v>
      </c>
      <c r="H94" s="208">
        <v>20928.13</v>
      </c>
      <c r="I94" s="208">
        <v>128868.2</v>
      </c>
      <c r="J94" s="208">
        <v>6499.51</v>
      </c>
      <c r="K94" s="208">
        <v>4821.96</v>
      </c>
      <c r="L94" s="208">
        <v>13639.75</v>
      </c>
      <c r="M94" s="208">
        <v>84371.14</v>
      </c>
      <c r="N94" s="208">
        <v>845.22</v>
      </c>
      <c r="O94" s="208">
        <v>9116.66</v>
      </c>
      <c r="P94" s="208">
        <v>5076.7</v>
      </c>
      <c r="Q94" s="208">
        <v>1.82</v>
      </c>
      <c r="R94" s="206">
        <f t="shared" si="22"/>
        <v>2361228.0200000005</v>
      </c>
    </row>
    <row r="95" spans="1:18" ht="25.5" customHeight="1" x14ac:dyDescent="0.2">
      <c r="A95" s="89"/>
      <c r="B95" s="142" t="s">
        <v>168</v>
      </c>
      <c r="C95" s="89"/>
      <c r="D95" s="71" t="s">
        <v>171</v>
      </c>
      <c r="E95" s="234">
        <v>291746.44</v>
      </c>
      <c r="F95" s="208">
        <v>24438.32</v>
      </c>
      <c r="G95" s="208">
        <v>0</v>
      </c>
      <c r="H95" s="208">
        <v>3170.57</v>
      </c>
      <c r="I95" s="208">
        <v>19523.240000000002</v>
      </c>
      <c r="J95" s="208">
        <v>4625.9399999999996</v>
      </c>
      <c r="K95" s="208">
        <v>1913.71</v>
      </c>
      <c r="L95" s="208">
        <v>4567.45</v>
      </c>
      <c r="M95" s="208">
        <v>16876.79</v>
      </c>
      <c r="N95" s="208">
        <v>128.05000000000001</v>
      </c>
      <c r="O95" s="208">
        <v>5811.03</v>
      </c>
      <c r="P95" s="208">
        <v>769.11</v>
      </c>
      <c r="Q95" s="208">
        <v>0.28000000000000003</v>
      </c>
      <c r="R95" s="206">
        <f t="shared" si="22"/>
        <v>373570.93000000005</v>
      </c>
    </row>
    <row r="96" spans="1:18" ht="27.75" customHeight="1" thickBot="1" x14ac:dyDescent="0.25">
      <c r="A96" s="315"/>
      <c r="B96" s="314" t="s">
        <v>170</v>
      </c>
      <c r="C96" s="315"/>
      <c r="D96" s="316" t="s">
        <v>172</v>
      </c>
      <c r="E96" s="321">
        <v>0</v>
      </c>
      <c r="F96" s="239">
        <v>0</v>
      </c>
      <c r="G96" s="239">
        <v>0</v>
      </c>
      <c r="H96" s="239">
        <v>0</v>
      </c>
      <c r="I96" s="239">
        <v>0</v>
      </c>
      <c r="J96" s="239">
        <v>2.5</v>
      </c>
      <c r="K96" s="239">
        <v>0</v>
      </c>
      <c r="L96" s="239">
        <v>2.25</v>
      </c>
      <c r="M96" s="239">
        <v>234.63</v>
      </c>
      <c r="N96" s="239">
        <v>0</v>
      </c>
      <c r="O96" s="239">
        <v>3.04</v>
      </c>
      <c r="P96" s="239">
        <v>0</v>
      </c>
      <c r="Q96" s="239">
        <v>0</v>
      </c>
      <c r="R96" s="240">
        <f t="shared" si="22"/>
        <v>242.42</v>
      </c>
    </row>
    <row r="97" spans="1:18" ht="20.100000000000001" customHeight="1" thickBot="1" x14ac:dyDescent="0.25">
      <c r="A97" s="109" t="s">
        <v>173</v>
      </c>
      <c r="B97" s="110"/>
      <c r="C97" s="110"/>
      <c r="D97" s="311" t="s">
        <v>32</v>
      </c>
      <c r="E97" s="327">
        <v>0</v>
      </c>
      <c r="F97" s="328">
        <v>0</v>
      </c>
      <c r="G97" s="244">
        <v>0</v>
      </c>
      <c r="H97" s="244">
        <v>0</v>
      </c>
      <c r="I97" s="244">
        <v>0</v>
      </c>
      <c r="J97" s="328">
        <v>9.89</v>
      </c>
      <c r="K97" s="328">
        <v>0.87</v>
      </c>
      <c r="L97" s="328">
        <v>8.9600000000000009</v>
      </c>
      <c r="M97" s="244">
        <v>933.48</v>
      </c>
      <c r="N97" s="244">
        <v>0</v>
      </c>
      <c r="O97" s="244">
        <v>12.03</v>
      </c>
      <c r="P97" s="244">
        <v>0</v>
      </c>
      <c r="Q97" s="244">
        <v>0</v>
      </c>
      <c r="R97" s="245">
        <f t="shared" si="22"/>
        <v>965.23</v>
      </c>
    </row>
    <row r="98" spans="1:18" ht="20.100000000000001" customHeight="1" thickBot="1" x14ac:dyDescent="0.25">
      <c r="A98" s="109" t="s">
        <v>174</v>
      </c>
      <c r="B98" s="110"/>
      <c r="C98" s="110"/>
      <c r="D98" s="311" t="s">
        <v>39</v>
      </c>
      <c r="E98" s="230">
        <v>18835.18</v>
      </c>
      <c r="F98" s="231">
        <v>14016.16</v>
      </c>
      <c r="G98" s="210">
        <v>0</v>
      </c>
      <c r="H98" s="210">
        <v>329.42</v>
      </c>
      <c r="I98" s="210">
        <v>2028.45</v>
      </c>
      <c r="J98" s="231">
        <v>351.72</v>
      </c>
      <c r="K98" s="231">
        <v>26.09</v>
      </c>
      <c r="L98" s="231">
        <v>179.4</v>
      </c>
      <c r="M98" s="210">
        <v>549.54999999999995</v>
      </c>
      <c r="N98" s="210">
        <v>13.3</v>
      </c>
      <c r="O98" s="210">
        <v>446.93</v>
      </c>
      <c r="P98" s="210">
        <v>79.91</v>
      </c>
      <c r="Q98" s="210">
        <v>0.03</v>
      </c>
      <c r="R98" s="211">
        <f t="shared" si="22"/>
        <v>36856.14</v>
      </c>
    </row>
    <row r="99" spans="1:18" ht="20.100000000000001" customHeight="1" thickBot="1" x14ac:dyDescent="0.25">
      <c r="A99" s="109">
        <v>29999</v>
      </c>
      <c r="B99" s="110"/>
      <c r="C99" s="110"/>
      <c r="D99" s="300" t="s">
        <v>35</v>
      </c>
      <c r="E99" s="329">
        <f>+E98+E97+E90+E84+E75+E61+E55+E49+E48+E47+E46+E29</f>
        <v>306879788.24000001</v>
      </c>
      <c r="F99" s="216">
        <f t="shared" ref="F99:Q99" si="23">+F98+F97+F90+F84+F75+F61+F55+F49+F48+F47+F46+F29</f>
        <v>2514092.73</v>
      </c>
      <c r="G99" s="216">
        <f t="shared" si="23"/>
        <v>0</v>
      </c>
      <c r="H99" s="216">
        <f t="shared" si="23"/>
        <v>8039142.1700000009</v>
      </c>
      <c r="I99" s="216">
        <f t="shared" si="23"/>
        <v>25697637.129999999</v>
      </c>
      <c r="J99" s="216">
        <f t="shared" si="23"/>
        <v>3323357.3499999996</v>
      </c>
      <c r="K99" s="216">
        <f t="shared" si="23"/>
        <v>154636.4</v>
      </c>
      <c r="L99" s="216">
        <f t="shared" si="23"/>
        <v>312102.69999999995</v>
      </c>
      <c r="M99" s="216">
        <f t="shared" si="23"/>
        <v>3589025.8000000003</v>
      </c>
      <c r="N99" s="216">
        <f t="shared" si="23"/>
        <v>125299.25000000001</v>
      </c>
      <c r="O99" s="216">
        <f t="shared" si="23"/>
        <v>2041580.8</v>
      </c>
      <c r="P99" s="216">
        <f t="shared" si="23"/>
        <v>866275.97999999975</v>
      </c>
      <c r="Q99" s="216">
        <f t="shared" si="23"/>
        <v>269.71999999999991</v>
      </c>
      <c r="R99" s="217">
        <f t="shared" si="22"/>
        <v>353543208.2700001</v>
      </c>
    </row>
    <row r="100" spans="1:18" ht="20.100000000000001" customHeight="1" thickBot="1" x14ac:dyDescent="0.3">
      <c r="A100" s="348" t="s">
        <v>36</v>
      </c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R100" s="350"/>
    </row>
    <row r="101" spans="1:18" ht="20.100000000000001" customHeight="1" x14ac:dyDescent="0.2">
      <c r="A101" s="85" t="s">
        <v>175</v>
      </c>
      <c r="B101" s="87"/>
      <c r="C101" s="87"/>
      <c r="D101" s="330" t="s">
        <v>17</v>
      </c>
      <c r="E101" s="236">
        <f>+E102+E105</f>
        <v>5815963.1699999999</v>
      </c>
      <c r="F101" s="225">
        <f t="shared" ref="F101:Q101" si="24">+F102+F105</f>
        <v>448809.3</v>
      </c>
      <c r="G101" s="225">
        <f t="shared" si="24"/>
        <v>0</v>
      </c>
      <c r="H101" s="225">
        <f t="shared" si="24"/>
        <v>62820.460000000006</v>
      </c>
      <c r="I101" s="225">
        <f t="shared" si="24"/>
        <v>386826.61</v>
      </c>
      <c r="J101" s="225">
        <f t="shared" si="24"/>
        <v>96719.679999999993</v>
      </c>
      <c r="K101" s="225">
        <f t="shared" si="24"/>
        <v>23353.43</v>
      </c>
      <c r="L101" s="225">
        <f t="shared" si="24"/>
        <v>76367.45</v>
      </c>
      <c r="M101" s="225">
        <f t="shared" si="24"/>
        <v>270030.05</v>
      </c>
      <c r="N101" s="225">
        <f t="shared" si="24"/>
        <v>2537.12</v>
      </c>
      <c r="O101" s="225">
        <f t="shared" si="24"/>
        <v>3937146.86</v>
      </c>
      <c r="P101" s="225">
        <f t="shared" si="24"/>
        <v>15238.86</v>
      </c>
      <c r="Q101" s="225">
        <f t="shared" si="24"/>
        <v>5.46</v>
      </c>
      <c r="R101" s="226">
        <f t="shared" ref="R101:R120" si="25">SUM(E101:Q101)</f>
        <v>11135818.449999999</v>
      </c>
    </row>
    <row r="102" spans="1:18" ht="20.100000000000001" customHeight="1" x14ac:dyDescent="0.2">
      <c r="A102" s="97"/>
      <c r="B102" s="142" t="s">
        <v>176</v>
      </c>
      <c r="C102" s="89"/>
      <c r="D102" s="331" t="s">
        <v>177</v>
      </c>
      <c r="E102" s="237">
        <f>+E103+E104</f>
        <v>3343342.2600000002</v>
      </c>
      <c r="F102" s="208">
        <f t="shared" ref="F102:Q102" si="26">+F103+F104</f>
        <v>370407.99</v>
      </c>
      <c r="G102" s="208">
        <f t="shared" si="26"/>
        <v>0</v>
      </c>
      <c r="H102" s="208">
        <f t="shared" si="26"/>
        <v>37239.9</v>
      </c>
      <c r="I102" s="208">
        <f t="shared" si="26"/>
        <v>229310.39</v>
      </c>
      <c r="J102" s="208">
        <f t="shared" si="26"/>
        <v>85535.93</v>
      </c>
      <c r="K102" s="208">
        <f t="shared" si="26"/>
        <v>19487.3</v>
      </c>
      <c r="L102" s="208">
        <f t="shared" si="26"/>
        <v>73878.929999999993</v>
      </c>
      <c r="M102" s="208">
        <f t="shared" si="26"/>
        <v>214082.7</v>
      </c>
      <c r="N102" s="208">
        <f t="shared" si="26"/>
        <v>1504</v>
      </c>
      <c r="O102" s="208">
        <f t="shared" si="26"/>
        <v>3922062.61</v>
      </c>
      <c r="P102" s="208">
        <f t="shared" si="26"/>
        <v>9033.58</v>
      </c>
      <c r="Q102" s="208">
        <f t="shared" si="26"/>
        <v>3.2399999999999998</v>
      </c>
      <c r="R102" s="206">
        <f t="shared" si="25"/>
        <v>8305888.8300000001</v>
      </c>
    </row>
    <row r="103" spans="1:18" ht="20.100000000000001" customHeight="1" x14ac:dyDescent="0.2">
      <c r="A103" s="97"/>
      <c r="B103" s="142"/>
      <c r="C103" s="89" t="s">
        <v>236</v>
      </c>
      <c r="D103" s="331" t="s">
        <v>238</v>
      </c>
      <c r="E103" s="237">
        <v>2970501.41</v>
      </c>
      <c r="F103" s="208">
        <v>329101.05</v>
      </c>
      <c r="G103" s="208">
        <v>0</v>
      </c>
      <c r="H103" s="208">
        <v>33087</v>
      </c>
      <c r="I103" s="208">
        <v>203738.29</v>
      </c>
      <c r="J103" s="208">
        <v>73020.98</v>
      </c>
      <c r="K103" s="208">
        <v>16473.46</v>
      </c>
      <c r="L103" s="208">
        <v>64127.46</v>
      </c>
      <c r="M103" s="208">
        <v>179696.6</v>
      </c>
      <c r="N103" s="208">
        <v>1336.28</v>
      </c>
      <c r="O103" s="208">
        <v>3481063.61</v>
      </c>
      <c r="P103" s="208">
        <v>8026.18</v>
      </c>
      <c r="Q103" s="208">
        <v>2.88</v>
      </c>
      <c r="R103" s="206">
        <f t="shared" si="25"/>
        <v>7360175.1999999993</v>
      </c>
    </row>
    <row r="104" spans="1:18" ht="20.100000000000001" customHeight="1" x14ac:dyDescent="0.2">
      <c r="A104" s="97"/>
      <c r="B104" s="142"/>
      <c r="C104" s="89" t="s">
        <v>237</v>
      </c>
      <c r="D104" s="331" t="s">
        <v>239</v>
      </c>
      <c r="E104" s="237">
        <v>372840.85</v>
      </c>
      <c r="F104" s="208">
        <v>41306.94</v>
      </c>
      <c r="G104" s="208">
        <v>0</v>
      </c>
      <c r="H104" s="208">
        <v>4152.8999999999996</v>
      </c>
      <c r="I104" s="208">
        <v>25572.1</v>
      </c>
      <c r="J104" s="208">
        <v>12514.95</v>
      </c>
      <c r="K104" s="208">
        <v>3013.84</v>
      </c>
      <c r="L104" s="208">
        <v>9751.4699999999993</v>
      </c>
      <c r="M104" s="208">
        <v>34386.1</v>
      </c>
      <c r="N104" s="208">
        <v>167.72</v>
      </c>
      <c r="O104" s="208">
        <v>440999</v>
      </c>
      <c r="P104" s="208">
        <v>1007.4</v>
      </c>
      <c r="Q104" s="208">
        <v>0.36</v>
      </c>
      <c r="R104" s="206">
        <f t="shared" si="25"/>
        <v>945713.62999999989</v>
      </c>
    </row>
    <row r="105" spans="1:18" ht="27.75" thickBot="1" x14ac:dyDescent="0.25">
      <c r="A105" s="119"/>
      <c r="B105" s="314" t="s">
        <v>178</v>
      </c>
      <c r="C105" s="315"/>
      <c r="D105" s="332" t="s">
        <v>240</v>
      </c>
      <c r="E105" s="238">
        <v>2472620.91</v>
      </c>
      <c r="F105" s="239">
        <v>78401.31</v>
      </c>
      <c r="G105" s="239">
        <v>0</v>
      </c>
      <c r="H105" s="239">
        <v>25580.560000000001</v>
      </c>
      <c r="I105" s="239">
        <v>157516.22</v>
      </c>
      <c r="J105" s="239">
        <v>11183.75</v>
      </c>
      <c r="K105" s="239">
        <v>3866.13</v>
      </c>
      <c r="L105" s="239">
        <v>2488.52</v>
      </c>
      <c r="M105" s="239">
        <v>55947.35</v>
      </c>
      <c r="N105" s="239">
        <v>1033.1199999999999</v>
      </c>
      <c r="O105" s="239">
        <v>15084.25</v>
      </c>
      <c r="P105" s="239">
        <v>6205.28</v>
      </c>
      <c r="Q105" s="239">
        <v>2.2200000000000002</v>
      </c>
      <c r="R105" s="240">
        <f t="shared" si="25"/>
        <v>2829929.6200000006</v>
      </c>
    </row>
    <row r="106" spans="1:18" ht="20.100000000000001" customHeight="1" x14ac:dyDescent="0.2">
      <c r="A106" s="85" t="s">
        <v>179</v>
      </c>
      <c r="B106" s="87"/>
      <c r="C106" s="87"/>
      <c r="D106" s="150" t="s">
        <v>18</v>
      </c>
      <c r="E106" s="225">
        <f>+E107+E108+E109+E110+E111</f>
        <v>123613109.46000001</v>
      </c>
      <c r="F106" s="225">
        <f t="shared" ref="F106:Q106" si="27">+F107+F108+F109+F110+F111</f>
        <v>3051974.5300000003</v>
      </c>
      <c r="G106" s="225">
        <f t="shared" si="27"/>
        <v>0</v>
      </c>
      <c r="H106" s="225">
        <f t="shared" si="27"/>
        <v>2354808.52</v>
      </c>
      <c r="I106" s="225">
        <f t="shared" si="27"/>
        <v>7826913.0999999996</v>
      </c>
      <c r="J106" s="225">
        <f t="shared" si="27"/>
        <v>675231.01</v>
      </c>
      <c r="K106" s="225">
        <f t="shared" si="27"/>
        <v>244044.07</v>
      </c>
      <c r="L106" s="225">
        <f t="shared" si="27"/>
        <v>396878.61</v>
      </c>
      <c r="M106" s="225">
        <f t="shared" si="27"/>
        <v>2179576.2000000002</v>
      </c>
      <c r="N106" s="225">
        <f t="shared" si="27"/>
        <v>51297.229999999996</v>
      </c>
      <c r="O106" s="225">
        <f t="shared" si="27"/>
        <v>894874.17</v>
      </c>
      <c r="P106" s="225">
        <f t="shared" si="27"/>
        <v>308108.78999999998</v>
      </c>
      <c r="Q106" s="225">
        <f t="shared" si="27"/>
        <v>110.45</v>
      </c>
      <c r="R106" s="226">
        <f t="shared" si="25"/>
        <v>141596926.13999996</v>
      </c>
    </row>
    <row r="107" spans="1:18" ht="20.100000000000001" customHeight="1" x14ac:dyDescent="0.2">
      <c r="A107" s="97"/>
      <c r="B107" s="142" t="s">
        <v>180</v>
      </c>
      <c r="C107" s="89"/>
      <c r="D107" s="166" t="s">
        <v>200</v>
      </c>
      <c r="E107" s="208">
        <v>8870868.4600000009</v>
      </c>
      <c r="F107" s="208">
        <v>182108.05</v>
      </c>
      <c r="G107" s="208">
        <v>0</v>
      </c>
      <c r="H107" s="208">
        <v>90779.38</v>
      </c>
      <c r="I107" s="208">
        <v>558987.93000000005</v>
      </c>
      <c r="J107" s="208">
        <v>42676.19</v>
      </c>
      <c r="K107" s="208">
        <v>10441.219999999999</v>
      </c>
      <c r="L107" s="208">
        <v>22886.2</v>
      </c>
      <c r="M107" s="208">
        <v>123858.12</v>
      </c>
      <c r="N107" s="208">
        <v>3666.3</v>
      </c>
      <c r="O107" s="208">
        <v>57165.2</v>
      </c>
      <c r="P107" s="208">
        <v>22021.08</v>
      </c>
      <c r="Q107" s="208">
        <v>7.89</v>
      </c>
      <c r="R107" s="206">
        <f t="shared" si="25"/>
        <v>9985466.0200000014</v>
      </c>
    </row>
    <row r="108" spans="1:18" ht="20.100000000000001" customHeight="1" x14ac:dyDescent="0.2">
      <c r="A108" s="97"/>
      <c r="B108" s="142" t="s">
        <v>181</v>
      </c>
      <c r="C108" s="89"/>
      <c r="D108" s="166" t="s">
        <v>201</v>
      </c>
      <c r="E108" s="208">
        <v>11596011.279999999</v>
      </c>
      <c r="F108" s="208">
        <v>232652.12</v>
      </c>
      <c r="G108" s="208">
        <v>0</v>
      </c>
      <c r="H108" s="208">
        <v>118612.78</v>
      </c>
      <c r="I108" s="208">
        <v>730376.37</v>
      </c>
      <c r="J108" s="208">
        <v>30383.919999999998</v>
      </c>
      <c r="K108" s="208">
        <v>10302.35</v>
      </c>
      <c r="L108" s="208">
        <v>18390.18</v>
      </c>
      <c r="M108" s="208">
        <v>89229.78</v>
      </c>
      <c r="N108" s="208">
        <v>4790.41</v>
      </c>
      <c r="O108" s="208">
        <v>43819.46</v>
      </c>
      <c r="P108" s="208">
        <v>28772.85</v>
      </c>
      <c r="Q108" s="208">
        <v>10.31</v>
      </c>
      <c r="R108" s="206">
        <f t="shared" si="25"/>
        <v>12903351.809999997</v>
      </c>
    </row>
    <row r="109" spans="1:18" ht="20.100000000000001" customHeight="1" x14ac:dyDescent="0.2">
      <c r="A109" s="97"/>
      <c r="B109" s="142" t="s">
        <v>183</v>
      </c>
      <c r="C109" s="89"/>
      <c r="D109" s="166" t="s">
        <v>182</v>
      </c>
      <c r="E109" s="208">
        <v>103146229.72</v>
      </c>
      <c r="F109" s="208">
        <v>2637214.3600000003</v>
      </c>
      <c r="G109" s="208">
        <v>0</v>
      </c>
      <c r="H109" s="208">
        <v>2145416.36</v>
      </c>
      <c r="I109" s="208">
        <v>6537548.7999999998</v>
      </c>
      <c r="J109" s="208">
        <v>602170.9</v>
      </c>
      <c r="K109" s="208">
        <v>223300.5</v>
      </c>
      <c r="L109" s="208">
        <v>355602.23</v>
      </c>
      <c r="M109" s="208">
        <v>1966488.3</v>
      </c>
      <c r="N109" s="208">
        <v>42840.52</v>
      </c>
      <c r="O109" s="208">
        <v>793889.51</v>
      </c>
      <c r="P109" s="208">
        <v>257314.86</v>
      </c>
      <c r="Q109" s="208">
        <v>92.25</v>
      </c>
      <c r="R109" s="206">
        <f t="shared" si="25"/>
        <v>118708108.31</v>
      </c>
    </row>
    <row r="110" spans="1:18" ht="20.100000000000001" customHeight="1" x14ac:dyDescent="0.2">
      <c r="A110" s="97"/>
      <c r="B110" s="142" t="s">
        <v>185</v>
      </c>
      <c r="C110" s="89"/>
      <c r="D110" s="166" t="s">
        <v>184</v>
      </c>
      <c r="E110" s="208">
        <v>0</v>
      </c>
      <c r="F110" s="208">
        <v>0</v>
      </c>
      <c r="G110" s="208">
        <v>0</v>
      </c>
      <c r="H110" s="208">
        <v>0</v>
      </c>
      <c r="I110" s="208">
        <v>0</v>
      </c>
      <c r="J110" s="208">
        <v>0</v>
      </c>
      <c r="K110" s="208">
        <v>0</v>
      </c>
      <c r="L110" s="208">
        <v>0</v>
      </c>
      <c r="M110" s="208">
        <v>0</v>
      </c>
      <c r="N110" s="208">
        <v>0</v>
      </c>
      <c r="O110" s="208">
        <v>0</v>
      </c>
      <c r="P110" s="208">
        <v>0</v>
      </c>
      <c r="Q110" s="208">
        <v>0</v>
      </c>
      <c r="R110" s="206">
        <f t="shared" si="25"/>
        <v>0</v>
      </c>
    </row>
    <row r="111" spans="1:18" ht="20.100000000000001" customHeight="1" thickBot="1" x14ac:dyDescent="0.25">
      <c r="A111" s="119"/>
      <c r="B111" s="314" t="s">
        <v>199</v>
      </c>
      <c r="C111" s="315"/>
      <c r="D111" s="333" t="s">
        <v>217</v>
      </c>
      <c r="E111" s="239">
        <v>0</v>
      </c>
      <c r="F111" s="239">
        <v>0</v>
      </c>
      <c r="G111" s="239">
        <v>0</v>
      </c>
      <c r="H111" s="239">
        <v>0</v>
      </c>
      <c r="I111" s="239">
        <v>0</v>
      </c>
      <c r="J111" s="239">
        <v>0</v>
      </c>
      <c r="K111" s="239">
        <v>0</v>
      </c>
      <c r="L111" s="239">
        <v>0</v>
      </c>
      <c r="M111" s="239">
        <v>0</v>
      </c>
      <c r="N111" s="239">
        <v>0</v>
      </c>
      <c r="O111" s="239">
        <v>0</v>
      </c>
      <c r="P111" s="239">
        <v>0</v>
      </c>
      <c r="Q111" s="239">
        <v>0</v>
      </c>
      <c r="R111" s="240">
        <f t="shared" si="25"/>
        <v>0</v>
      </c>
    </row>
    <row r="112" spans="1:18" ht="20.100000000000001" customHeight="1" thickBot="1" x14ac:dyDescent="0.25">
      <c r="A112" s="121" t="s">
        <v>186</v>
      </c>
      <c r="B112" s="334"/>
      <c r="C112" s="334"/>
      <c r="D112" s="335" t="s">
        <v>19</v>
      </c>
      <c r="E112" s="241">
        <v>341088.38</v>
      </c>
      <c r="F112" s="212">
        <v>21044.97</v>
      </c>
      <c r="G112" s="212">
        <v>0</v>
      </c>
      <c r="H112" s="212">
        <v>3631.32</v>
      </c>
      <c r="I112" s="212">
        <v>22360.400000000001</v>
      </c>
      <c r="J112" s="212">
        <v>5147.5200000000004</v>
      </c>
      <c r="K112" s="212">
        <v>673.88</v>
      </c>
      <c r="L112" s="212">
        <v>1786.46</v>
      </c>
      <c r="M112" s="212">
        <v>7691.17</v>
      </c>
      <c r="N112" s="212">
        <v>146.66</v>
      </c>
      <c r="O112" s="212">
        <v>6472.19</v>
      </c>
      <c r="P112" s="212">
        <v>880.88</v>
      </c>
      <c r="Q112" s="212">
        <v>0.32</v>
      </c>
      <c r="R112" s="213">
        <f t="shared" si="25"/>
        <v>410924.15</v>
      </c>
    </row>
    <row r="113" spans="1:18" ht="20.100000000000001" customHeight="1" thickBot="1" x14ac:dyDescent="0.25">
      <c r="A113" s="106" t="s">
        <v>187</v>
      </c>
      <c r="B113" s="107"/>
      <c r="C113" s="107"/>
      <c r="D113" s="336" t="s">
        <v>20</v>
      </c>
      <c r="E113" s="235">
        <v>873596.66</v>
      </c>
      <c r="F113" s="216">
        <v>81421.240000000005</v>
      </c>
      <c r="G113" s="216">
        <v>0</v>
      </c>
      <c r="H113" s="216">
        <v>9576.51</v>
      </c>
      <c r="I113" s="216">
        <v>58968.84</v>
      </c>
      <c r="J113" s="216">
        <v>44055.82</v>
      </c>
      <c r="K113" s="216">
        <v>7426.57</v>
      </c>
      <c r="L113" s="216">
        <v>22112.01</v>
      </c>
      <c r="M113" s="216">
        <v>83881.86</v>
      </c>
      <c r="N113" s="216">
        <v>386.77</v>
      </c>
      <c r="O113" s="216">
        <v>54150.44</v>
      </c>
      <c r="P113" s="216">
        <v>2323.0500000000002</v>
      </c>
      <c r="Q113" s="216">
        <v>0.83</v>
      </c>
      <c r="R113" s="217">
        <f t="shared" si="25"/>
        <v>1237900.6000000003</v>
      </c>
    </row>
    <row r="114" spans="1:18" ht="20.100000000000001" customHeight="1" thickBot="1" x14ac:dyDescent="0.25">
      <c r="A114" s="106" t="s">
        <v>188</v>
      </c>
      <c r="B114" s="107"/>
      <c r="C114" s="107"/>
      <c r="D114" s="336" t="s">
        <v>40</v>
      </c>
      <c r="E114" s="235">
        <v>0</v>
      </c>
      <c r="F114" s="216">
        <v>0</v>
      </c>
      <c r="G114" s="216">
        <v>0</v>
      </c>
      <c r="H114" s="216">
        <v>0</v>
      </c>
      <c r="I114" s="216">
        <v>0</v>
      </c>
      <c r="J114" s="216">
        <v>0</v>
      </c>
      <c r="K114" s="216">
        <v>0</v>
      </c>
      <c r="L114" s="216">
        <v>0</v>
      </c>
      <c r="M114" s="216">
        <v>0</v>
      </c>
      <c r="N114" s="216">
        <v>0</v>
      </c>
      <c r="O114" s="216">
        <v>0</v>
      </c>
      <c r="P114" s="216">
        <v>0</v>
      </c>
      <c r="Q114" s="216">
        <v>0</v>
      </c>
      <c r="R114" s="217">
        <f t="shared" si="25"/>
        <v>0</v>
      </c>
    </row>
    <row r="115" spans="1:18" ht="20.100000000000001" customHeight="1" thickBot="1" x14ac:dyDescent="0.25">
      <c r="A115" s="106" t="s">
        <v>189</v>
      </c>
      <c r="B115" s="107"/>
      <c r="C115" s="107"/>
      <c r="D115" s="336" t="s">
        <v>241</v>
      </c>
      <c r="E115" s="235">
        <v>1510829.03</v>
      </c>
      <c r="F115" s="216">
        <v>213066.43</v>
      </c>
      <c r="G115" s="216">
        <v>0</v>
      </c>
      <c r="H115" s="216">
        <v>1843449.12</v>
      </c>
      <c r="I115" s="216">
        <v>106444.19</v>
      </c>
      <c r="J115" s="216">
        <v>10061.870000000001</v>
      </c>
      <c r="K115" s="216">
        <v>4111.7</v>
      </c>
      <c r="L115" s="216">
        <v>2231.2600000000002</v>
      </c>
      <c r="M115" s="216">
        <v>18847.79</v>
      </c>
      <c r="N115" s="216">
        <v>698.15</v>
      </c>
      <c r="O115" s="216">
        <v>13240.05</v>
      </c>
      <c r="P115" s="216">
        <v>4193.32</v>
      </c>
      <c r="Q115" s="216">
        <v>1.5</v>
      </c>
      <c r="R115" s="217">
        <f t="shared" si="25"/>
        <v>3727174.4099999997</v>
      </c>
    </row>
    <row r="116" spans="1:18" ht="20.100000000000001" customHeight="1" thickBot="1" x14ac:dyDescent="0.25">
      <c r="A116" s="106" t="s">
        <v>190</v>
      </c>
      <c r="B116" s="107"/>
      <c r="C116" s="107"/>
      <c r="D116" s="336" t="s">
        <v>214</v>
      </c>
      <c r="E116" s="235">
        <v>0</v>
      </c>
      <c r="F116" s="216">
        <v>326.75</v>
      </c>
      <c r="G116" s="216">
        <v>0</v>
      </c>
      <c r="H116" s="216">
        <v>3.28</v>
      </c>
      <c r="I116" s="216">
        <v>20.18</v>
      </c>
      <c r="J116" s="216">
        <v>827.28</v>
      </c>
      <c r="K116" s="216">
        <v>86.94</v>
      </c>
      <c r="L116" s="216">
        <v>11.49</v>
      </c>
      <c r="M116" s="216">
        <v>193.97</v>
      </c>
      <c r="N116" s="216">
        <v>0.13</v>
      </c>
      <c r="O116" s="216">
        <v>1006.63</v>
      </c>
      <c r="P116" s="216">
        <v>0.79</v>
      </c>
      <c r="Q116" s="216">
        <v>0</v>
      </c>
      <c r="R116" s="217">
        <f t="shared" si="25"/>
        <v>2477.44</v>
      </c>
    </row>
    <row r="117" spans="1:18" ht="20.100000000000001" customHeight="1" thickBot="1" x14ac:dyDescent="0.25">
      <c r="A117" s="106" t="s">
        <v>242</v>
      </c>
      <c r="B117" s="107"/>
      <c r="C117" s="107"/>
      <c r="D117" s="336" t="s">
        <v>191</v>
      </c>
      <c r="E117" s="235">
        <v>0</v>
      </c>
      <c r="F117" s="216">
        <v>0</v>
      </c>
      <c r="G117" s="216">
        <v>0</v>
      </c>
      <c r="H117" s="216">
        <v>0</v>
      </c>
      <c r="I117" s="216">
        <v>0</v>
      </c>
      <c r="J117" s="216">
        <v>0.45</v>
      </c>
      <c r="K117" s="216">
        <v>18.37</v>
      </c>
      <c r="L117" s="216">
        <v>0.7</v>
      </c>
      <c r="M117" s="216">
        <v>114.53</v>
      </c>
      <c r="N117" s="216">
        <v>0</v>
      </c>
      <c r="O117" s="216">
        <v>0.54</v>
      </c>
      <c r="P117" s="216">
        <v>0</v>
      </c>
      <c r="Q117" s="216">
        <v>0</v>
      </c>
      <c r="R117" s="217">
        <f t="shared" si="25"/>
        <v>134.59</v>
      </c>
    </row>
    <row r="118" spans="1:18" ht="20.100000000000001" customHeight="1" thickBot="1" x14ac:dyDescent="0.25">
      <c r="A118" s="106">
        <v>39999</v>
      </c>
      <c r="B118" s="107"/>
      <c r="C118" s="107"/>
      <c r="D118" s="336" t="s">
        <v>37</v>
      </c>
      <c r="E118" s="235">
        <f>+E101+E106+E112+E113+E114+E115+E116+E117</f>
        <v>132154586.7</v>
      </c>
      <c r="F118" s="216">
        <f t="shared" ref="F118:Q118" si="28">+F101+F106+F112+F113+F114+F115+F116+F117</f>
        <v>3816643.2200000007</v>
      </c>
      <c r="G118" s="216">
        <f t="shared" si="28"/>
        <v>0</v>
      </c>
      <c r="H118" s="216">
        <f t="shared" si="28"/>
        <v>4274289.21</v>
      </c>
      <c r="I118" s="216">
        <f t="shared" si="28"/>
        <v>8401533.3200000003</v>
      </c>
      <c r="J118" s="216">
        <f t="shared" si="28"/>
        <v>832043.62999999989</v>
      </c>
      <c r="K118" s="216">
        <f t="shared" si="28"/>
        <v>279714.96000000002</v>
      </c>
      <c r="L118" s="216">
        <f t="shared" si="28"/>
        <v>499387.98000000004</v>
      </c>
      <c r="M118" s="216">
        <f t="shared" si="28"/>
        <v>2560335.5699999998</v>
      </c>
      <c r="N118" s="216">
        <f t="shared" si="28"/>
        <v>55066.06</v>
      </c>
      <c r="O118" s="216">
        <f t="shared" si="28"/>
        <v>4906890.8800000008</v>
      </c>
      <c r="P118" s="216">
        <f t="shared" si="28"/>
        <v>330745.68999999994</v>
      </c>
      <c r="Q118" s="216">
        <f t="shared" si="28"/>
        <v>118.55999999999999</v>
      </c>
      <c r="R118" s="217">
        <f t="shared" si="25"/>
        <v>158111355.78</v>
      </c>
    </row>
    <row r="119" spans="1:18" ht="20.100000000000001" customHeight="1" thickBot="1" x14ac:dyDescent="0.25">
      <c r="A119" s="106" t="s">
        <v>252</v>
      </c>
      <c r="B119" s="107"/>
      <c r="C119" s="107"/>
      <c r="D119" s="336" t="s">
        <v>251</v>
      </c>
      <c r="E119" s="235">
        <v>957427.08</v>
      </c>
      <c r="F119" s="216">
        <v>46067.1</v>
      </c>
      <c r="G119" s="216">
        <v>0</v>
      </c>
      <c r="H119" s="216">
        <v>128220.07</v>
      </c>
      <c r="I119" s="216">
        <v>70451.070000000007</v>
      </c>
      <c r="J119" s="216">
        <v>146387.44</v>
      </c>
      <c r="K119" s="216">
        <v>20.69</v>
      </c>
      <c r="L119" s="216">
        <v>38189.93</v>
      </c>
      <c r="M119" s="216">
        <v>561515.81999999995</v>
      </c>
      <c r="N119" s="216">
        <v>406.4</v>
      </c>
      <c r="O119" s="216">
        <v>61614.96</v>
      </c>
      <c r="P119" s="216">
        <v>3064.97</v>
      </c>
      <c r="Q119" s="216">
        <v>0.87</v>
      </c>
      <c r="R119" s="217">
        <f t="shared" si="25"/>
        <v>2013366.3999999997</v>
      </c>
    </row>
    <row r="120" spans="1:18" ht="16.5" thickBot="1" x14ac:dyDescent="0.25">
      <c r="A120" s="337">
        <v>49999</v>
      </c>
      <c r="B120" s="337"/>
      <c r="C120" s="338"/>
      <c r="D120" s="339" t="s">
        <v>38</v>
      </c>
      <c r="E120" s="340">
        <f>+E119+E118+E99+E27</f>
        <v>458700471.57999998</v>
      </c>
      <c r="F120" s="341">
        <f t="shared" ref="F120:Q120" si="29">+F119+F118+F99+F27</f>
        <v>6590076.3500000006</v>
      </c>
      <c r="G120" s="341">
        <f t="shared" si="29"/>
        <v>2289.62</v>
      </c>
      <c r="H120" s="341">
        <f t="shared" si="29"/>
        <v>23094586.640000001</v>
      </c>
      <c r="I120" s="341">
        <f t="shared" si="29"/>
        <v>36497631.269999996</v>
      </c>
      <c r="J120" s="341">
        <f t="shared" si="29"/>
        <v>4533169.76</v>
      </c>
      <c r="K120" s="341">
        <f t="shared" si="29"/>
        <v>744205.8600000001</v>
      </c>
      <c r="L120" s="341">
        <f t="shared" si="29"/>
        <v>868709.27</v>
      </c>
      <c r="M120" s="341">
        <f t="shared" si="29"/>
        <v>7466609.1399999997</v>
      </c>
      <c r="N120" s="341">
        <f t="shared" si="29"/>
        <v>188434.77000000002</v>
      </c>
      <c r="O120" s="341">
        <f t="shared" si="29"/>
        <v>7263630.4800000004</v>
      </c>
      <c r="P120" s="341">
        <f t="shared" si="29"/>
        <v>1246113.6499999997</v>
      </c>
      <c r="Q120" s="341">
        <f t="shared" si="29"/>
        <v>405.64999999999992</v>
      </c>
      <c r="R120" s="217">
        <f t="shared" si="25"/>
        <v>547196334.03999996</v>
      </c>
    </row>
    <row r="121" spans="1:18" hidden="1" x14ac:dyDescent="0.2"/>
    <row r="122" spans="1:18" s="345" customFormat="1" hidden="1" x14ac:dyDescent="0.2">
      <c r="A122" s="342"/>
      <c r="B122" s="342"/>
      <c r="C122" s="342"/>
      <c r="D122" s="343"/>
      <c r="E122" s="344">
        <v>458700471.57999998</v>
      </c>
      <c r="F122" s="344">
        <v>6590076.3500000006</v>
      </c>
      <c r="G122" s="344">
        <v>2289.62</v>
      </c>
      <c r="H122" s="344">
        <v>23094586.640000001</v>
      </c>
      <c r="I122" s="344">
        <v>36497631.270000003</v>
      </c>
      <c r="J122" s="344">
        <v>4533169.76</v>
      </c>
      <c r="K122" s="344">
        <v>744205.86</v>
      </c>
      <c r="L122" s="344">
        <v>868709.27</v>
      </c>
      <c r="M122" s="344">
        <v>7466609.1399999997</v>
      </c>
      <c r="N122" s="344">
        <v>188434.77</v>
      </c>
      <c r="O122" s="344">
        <v>7263630.4799999986</v>
      </c>
      <c r="P122" s="344">
        <v>1246113.6499999999</v>
      </c>
      <c r="Q122" s="344">
        <v>405.65</v>
      </c>
      <c r="R122" s="344">
        <v>547196334.03999996</v>
      </c>
    </row>
    <row r="123" spans="1:18" hidden="1" x14ac:dyDescent="0.2">
      <c r="E123" s="346">
        <f>+E120-E122</f>
        <v>0</v>
      </c>
      <c r="F123" s="346">
        <f t="shared" ref="F123:R123" si="30">+F120-F122</f>
        <v>0</v>
      </c>
      <c r="G123" s="346">
        <f t="shared" si="30"/>
        <v>0</v>
      </c>
      <c r="H123" s="346">
        <f t="shared" si="30"/>
        <v>0</v>
      </c>
      <c r="I123" s="346">
        <f t="shared" si="30"/>
        <v>0</v>
      </c>
      <c r="J123" s="346">
        <f t="shared" si="30"/>
        <v>0</v>
      </c>
      <c r="K123" s="346">
        <f t="shared" si="30"/>
        <v>0</v>
      </c>
      <c r="L123" s="346">
        <f t="shared" si="30"/>
        <v>0</v>
      </c>
      <c r="M123" s="346">
        <f t="shared" si="30"/>
        <v>0</v>
      </c>
      <c r="N123" s="346">
        <f t="shared" si="30"/>
        <v>0</v>
      </c>
      <c r="O123" s="346">
        <f t="shared" si="30"/>
        <v>0</v>
      </c>
      <c r="P123" s="346">
        <f t="shared" si="30"/>
        <v>0</v>
      </c>
      <c r="Q123" s="346">
        <f t="shared" si="30"/>
        <v>0</v>
      </c>
      <c r="R123" s="346">
        <f t="shared" si="30"/>
        <v>0</v>
      </c>
    </row>
    <row r="124" spans="1:18" hidden="1" x14ac:dyDescent="0.2"/>
    <row r="125" spans="1:18" hidden="1" x14ac:dyDescent="0.2">
      <c r="E125" s="346">
        <f>+E99-[1]MODLA!$E$94</f>
        <v>0</v>
      </c>
    </row>
    <row r="126" spans="1:18" hidden="1" x14ac:dyDescent="0.2"/>
    <row r="127" spans="1:18" hidden="1" x14ac:dyDescent="0.2"/>
  </sheetData>
  <mergeCells count="16">
    <mergeCell ref="A100:R100"/>
    <mergeCell ref="A1:R1"/>
    <mergeCell ref="D2:H2"/>
    <mergeCell ref="J2:O2"/>
    <mergeCell ref="A7:C8"/>
    <mergeCell ref="D7:D8"/>
    <mergeCell ref="E7:F7"/>
    <mergeCell ref="G7:I7"/>
    <mergeCell ref="J7:M7"/>
    <mergeCell ref="N7:N8"/>
    <mergeCell ref="O7:O8"/>
    <mergeCell ref="P7:P8"/>
    <mergeCell ref="Q7:Q8"/>
    <mergeCell ref="R7:R8"/>
    <mergeCell ref="A9:R9"/>
    <mergeCell ref="A28:R28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0"/>
  <sheetViews>
    <sheetView showGridLines="0" view="pageBreakPreview" zoomScale="80" zoomScaleNormal="100" zoomScaleSheetLayoutView="80" workbookViewId="0">
      <selection activeCell="D35" sqref="D35"/>
    </sheetView>
  </sheetViews>
  <sheetFormatPr defaultColWidth="9.140625" defaultRowHeight="12.75" x14ac:dyDescent="0.2"/>
  <cols>
    <col min="1" max="1" width="9" style="133" customWidth="1"/>
    <col min="2" max="2" width="8.42578125" style="133" bestFit="1" customWidth="1"/>
    <col min="3" max="3" width="7.28515625" style="133" bestFit="1" customWidth="1"/>
    <col min="4" max="4" width="74.42578125" style="134" customWidth="1"/>
    <col min="5" max="5" width="23.5703125" style="23" bestFit="1" customWidth="1"/>
    <col min="6" max="7" width="14.42578125" style="23" customWidth="1"/>
    <col min="8" max="9" width="12.85546875" style="23" customWidth="1"/>
    <col min="10" max="10" width="13.28515625" style="23" customWidth="1"/>
    <col min="11" max="11" width="11.7109375" style="23" customWidth="1"/>
    <col min="12" max="12" width="10.42578125" style="23" customWidth="1"/>
    <col min="13" max="13" width="14.140625" style="23" customWidth="1"/>
    <col min="14" max="16384" width="9.140625" style="19"/>
  </cols>
  <sheetData>
    <row r="1" spans="1:13" ht="35.25" customHeight="1" thickBot="1" x14ac:dyDescent="0.25">
      <c r="B1" s="148"/>
      <c r="C1" s="148"/>
      <c r="D1" s="376" t="s">
        <v>202</v>
      </c>
      <c r="E1" s="376"/>
      <c r="F1" s="376"/>
      <c r="G1" s="376"/>
      <c r="H1" s="376"/>
      <c r="I1" s="376"/>
      <c r="J1" s="376"/>
      <c r="K1" s="376"/>
      <c r="L1" s="377"/>
      <c r="M1" s="19"/>
    </row>
    <row r="2" spans="1:13" ht="21" customHeight="1" thickBot="1" x14ac:dyDescent="0.25">
      <c r="A2" s="383" t="s">
        <v>0</v>
      </c>
      <c r="B2" s="384"/>
      <c r="C2" s="384"/>
      <c r="D2" s="384"/>
      <c r="E2" s="385"/>
      <c r="F2" s="383" t="s">
        <v>1</v>
      </c>
      <c r="G2" s="384"/>
      <c r="H2" s="384"/>
      <c r="I2" s="384"/>
      <c r="J2" s="384"/>
      <c r="K2" s="384"/>
      <c r="L2" s="384"/>
      <c r="M2" s="19"/>
    </row>
    <row r="3" spans="1:13" ht="18.75" customHeight="1" thickBot="1" x14ac:dyDescent="0.25">
      <c r="A3" s="29"/>
      <c r="B3" s="4"/>
      <c r="C3" s="4"/>
      <c r="D3" s="4"/>
      <c r="E3" s="5"/>
      <c r="F3" s="6"/>
      <c r="G3" s="7"/>
      <c r="H3" s="7"/>
      <c r="I3" s="7"/>
      <c r="J3" s="7"/>
      <c r="K3" s="7"/>
      <c r="L3" s="7"/>
      <c r="M3" s="8"/>
    </row>
    <row r="4" spans="1:13" ht="13.5" thickBot="1" x14ac:dyDescent="0.25">
      <c r="A4" s="30" t="s">
        <v>2</v>
      </c>
      <c r="B4" s="246" t="s">
        <v>256</v>
      </c>
      <c r="C4" s="4"/>
      <c r="D4" s="172" t="s">
        <v>45</v>
      </c>
      <c r="E4" s="9">
        <v>960</v>
      </c>
      <c r="F4" s="10" t="s">
        <v>3</v>
      </c>
      <c r="G4" s="11"/>
      <c r="H4" s="11"/>
      <c r="I4" s="11"/>
      <c r="J4" s="12"/>
      <c r="K4" s="12"/>
      <c r="L4" s="5"/>
      <c r="M4" s="13">
        <v>2020</v>
      </c>
    </row>
    <row r="5" spans="1:13" ht="12" customHeight="1" thickBot="1" x14ac:dyDescent="0.25">
      <c r="A5" s="31"/>
      <c r="B5" s="14"/>
      <c r="C5" s="14"/>
      <c r="D5" s="14"/>
      <c r="E5" s="15"/>
      <c r="F5" s="16"/>
      <c r="G5" s="17"/>
      <c r="H5" s="17"/>
      <c r="I5" s="17"/>
      <c r="J5" s="14"/>
      <c r="K5" s="14"/>
      <c r="L5" s="14"/>
      <c r="M5" s="14"/>
    </row>
    <row r="6" spans="1:13" ht="12" customHeight="1" thickBot="1" x14ac:dyDescent="0.25">
      <c r="E6" s="26"/>
      <c r="F6" s="20"/>
      <c r="G6" s="20"/>
      <c r="H6" s="20"/>
      <c r="I6" s="20"/>
      <c r="J6" s="20"/>
      <c r="K6" s="20"/>
      <c r="L6" s="149"/>
      <c r="M6" s="149"/>
    </row>
    <row r="7" spans="1:13" ht="19.5" customHeight="1" x14ac:dyDescent="0.2">
      <c r="A7" s="386"/>
      <c r="B7" s="387"/>
      <c r="C7" s="388"/>
      <c r="D7" s="392" t="s">
        <v>4</v>
      </c>
      <c r="E7" s="381" t="s">
        <v>43</v>
      </c>
      <c r="F7" s="374" t="s">
        <v>245</v>
      </c>
      <c r="G7" s="374" t="s">
        <v>246</v>
      </c>
      <c r="H7" s="374" t="s">
        <v>247</v>
      </c>
      <c r="I7" s="374" t="s">
        <v>249</v>
      </c>
      <c r="J7" s="374" t="s">
        <v>248</v>
      </c>
      <c r="K7" s="379" t="s">
        <v>44</v>
      </c>
      <c r="L7" s="374" t="s">
        <v>42</v>
      </c>
      <c r="M7" s="374" t="s">
        <v>253</v>
      </c>
    </row>
    <row r="8" spans="1:13" ht="82.5" customHeight="1" thickBot="1" x14ac:dyDescent="0.25">
      <c r="A8" s="389"/>
      <c r="B8" s="390"/>
      <c r="C8" s="391"/>
      <c r="D8" s="393"/>
      <c r="E8" s="382"/>
      <c r="F8" s="375"/>
      <c r="G8" s="375"/>
      <c r="H8" s="375"/>
      <c r="I8" s="375"/>
      <c r="J8" s="375"/>
      <c r="K8" s="380"/>
      <c r="L8" s="375"/>
      <c r="M8" s="375"/>
    </row>
    <row r="9" spans="1:13" s="3" customFormat="1" ht="20.100000000000001" customHeight="1" thickBot="1" x14ac:dyDescent="0.3">
      <c r="A9" s="348" t="s">
        <v>33</v>
      </c>
      <c r="B9" s="373"/>
      <c r="C9" s="373"/>
      <c r="D9" s="373"/>
      <c r="E9" s="373"/>
      <c r="F9" s="373"/>
      <c r="G9" s="373"/>
      <c r="H9" s="373"/>
      <c r="I9" s="373"/>
      <c r="J9" s="373"/>
      <c r="K9" s="373"/>
      <c r="L9" s="378"/>
    </row>
    <row r="10" spans="1:13" ht="28.5" x14ac:dyDescent="0.2">
      <c r="A10" s="33" t="s">
        <v>46</v>
      </c>
      <c r="B10" s="34"/>
      <c r="C10" s="35"/>
      <c r="D10" s="36" t="s">
        <v>47</v>
      </c>
      <c r="E10" s="247" t="e">
        <f>+#REF!</f>
        <v>#REF!</v>
      </c>
      <c r="F10" s="36"/>
      <c r="G10" s="36"/>
      <c r="H10" s="36"/>
      <c r="I10" s="36"/>
      <c r="J10" s="36"/>
      <c r="K10" s="36"/>
      <c r="L10" s="150"/>
      <c r="M10" s="150"/>
    </row>
    <row r="11" spans="1:13" ht="14.25" x14ac:dyDescent="0.2">
      <c r="A11" s="37"/>
      <c r="B11" s="135" t="s">
        <v>48</v>
      </c>
      <c r="C11" s="38"/>
      <c r="D11" s="39" t="s">
        <v>49</v>
      </c>
      <c r="E11" s="248" t="e">
        <f>+#REF!</f>
        <v>#REF!</v>
      </c>
      <c r="F11" s="39"/>
      <c r="G11" s="39"/>
      <c r="H11" s="39"/>
      <c r="I11" s="39"/>
      <c r="J11" s="39"/>
      <c r="K11" s="39"/>
      <c r="L11" s="151"/>
      <c r="M11" s="151"/>
    </row>
    <row r="12" spans="1:13" ht="27.75" thickBot="1" x14ac:dyDescent="0.25">
      <c r="A12" s="40"/>
      <c r="B12" s="136" t="s">
        <v>50</v>
      </c>
      <c r="C12" s="146"/>
      <c r="D12" s="41" t="s">
        <v>51</v>
      </c>
      <c r="E12" s="249" t="e">
        <f>+#REF!</f>
        <v>#REF!</v>
      </c>
      <c r="F12" s="41"/>
      <c r="G12" s="41"/>
      <c r="H12" s="41"/>
      <c r="I12" s="41"/>
      <c r="J12" s="41"/>
      <c r="K12" s="41"/>
      <c r="L12" s="152"/>
      <c r="M12" s="152"/>
    </row>
    <row r="13" spans="1:13" ht="15" thickBot="1" x14ac:dyDescent="0.25">
      <c r="A13" s="42" t="s">
        <v>52</v>
      </c>
      <c r="B13" s="43"/>
      <c r="C13" s="44"/>
      <c r="D13" s="45" t="s">
        <v>53</v>
      </c>
      <c r="E13" s="250" t="e">
        <f>+#REF!</f>
        <v>#REF!</v>
      </c>
      <c r="F13" s="45"/>
      <c r="G13" s="45"/>
      <c r="H13" s="45"/>
      <c r="I13" s="45"/>
      <c r="J13" s="45"/>
      <c r="K13" s="45"/>
      <c r="L13" s="153"/>
      <c r="M13" s="153"/>
    </row>
    <row r="14" spans="1:13" ht="29.25" thickBot="1" x14ac:dyDescent="0.25">
      <c r="A14" s="42" t="s">
        <v>54</v>
      </c>
      <c r="B14" s="43"/>
      <c r="C14" s="44"/>
      <c r="D14" s="45" t="s">
        <v>55</v>
      </c>
      <c r="E14" s="250" t="e">
        <f>+#REF!</f>
        <v>#REF!</v>
      </c>
      <c r="F14" s="45"/>
      <c r="G14" s="45"/>
      <c r="H14" s="45"/>
      <c r="I14" s="45"/>
      <c r="J14" s="45"/>
      <c r="K14" s="45"/>
      <c r="L14" s="153"/>
      <c r="M14" s="153"/>
    </row>
    <row r="15" spans="1:13" ht="15" thickBot="1" x14ac:dyDescent="0.25">
      <c r="A15" s="42" t="s">
        <v>56</v>
      </c>
      <c r="B15" s="43"/>
      <c r="C15" s="44"/>
      <c r="D15" s="45" t="s">
        <v>57</v>
      </c>
      <c r="E15" s="250" t="e">
        <f>+#REF!</f>
        <v>#REF!</v>
      </c>
      <c r="F15" s="45"/>
      <c r="G15" s="45"/>
      <c r="H15" s="45"/>
      <c r="I15" s="45"/>
      <c r="J15" s="45"/>
      <c r="K15" s="45"/>
      <c r="L15" s="153"/>
      <c r="M15" s="153"/>
    </row>
    <row r="16" spans="1:13" ht="15" thickBot="1" x14ac:dyDescent="0.25">
      <c r="A16" s="46" t="s">
        <v>58</v>
      </c>
      <c r="B16" s="47"/>
      <c r="C16" s="145"/>
      <c r="D16" s="48" t="s">
        <v>59</v>
      </c>
      <c r="E16" s="251" t="e">
        <f>+#REF!</f>
        <v>#REF!</v>
      </c>
      <c r="F16" s="48"/>
      <c r="G16" s="48"/>
      <c r="H16" s="48"/>
      <c r="I16" s="48"/>
      <c r="J16" s="48"/>
      <c r="K16" s="48"/>
      <c r="L16" s="154"/>
      <c r="M16" s="154"/>
    </row>
    <row r="17" spans="1:13" ht="42.75" x14ac:dyDescent="0.2">
      <c r="A17" s="46" t="s">
        <v>60</v>
      </c>
      <c r="B17" s="34"/>
      <c r="C17" s="35"/>
      <c r="D17" s="36" t="s">
        <v>61</v>
      </c>
      <c r="E17" s="252" t="e">
        <f>+#REF!</f>
        <v>#REF!</v>
      </c>
      <c r="F17" s="36"/>
      <c r="G17" s="36"/>
      <c r="H17" s="36"/>
      <c r="I17" s="36"/>
      <c r="J17" s="36"/>
      <c r="K17" s="36"/>
      <c r="L17" s="150"/>
      <c r="M17" s="150"/>
    </row>
    <row r="18" spans="1:13" ht="14.25" x14ac:dyDescent="0.2">
      <c r="A18" s="49"/>
      <c r="B18" s="135" t="s">
        <v>62</v>
      </c>
      <c r="C18" s="27"/>
      <c r="D18" s="39" t="s">
        <v>218</v>
      </c>
      <c r="E18" s="248" t="e">
        <f>+#REF!</f>
        <v>#REF!</v>
      </c>
      <c r="F18" s="39"/>
      <c r="G18" s="39"/>
      <c r="H18" s="39"/>
      <c r="I18" s="39"/>
      <c r="J18" s="39"/>
      <c r="K18" s="39"/>
      <c r="L18" s="151"/>
      <c r="M18" s="151"/>
    </row>
    <row r="19" spans="1:13" ht="14.25" x14ac:dyDescent="0.2">
      <c r="A19" s="49"/>
      <c r="B19" s="50"/>
      <c r="C19" s="27" t="s">
        <v>63</v>
      </c>
      <c r="D19" s="24" t="s">
        <v>64</v>
      </c>
      <c r="E19" s="253" t="e">
        <f>+#REF!</f>
        <v>#REF!</v>
      </c>
      <c r="F19" s="24"/>
      <c r="G19" s="24"/>
      <c r="H19" s="24"/>
      <c r="I19" s="24"/>
      <c r="J19" s="24"/>
      <c r="K19" s="24"/>
      <c r="L19" s="155"/>
      <c r="M19" s="155"/>
    </row>
    <row r="20" spans="1:13" ht="14.25" x14ac:dyDescent="0.2">
      <c r="A20" s="49"/>
      <c r="B20" s="50"/>
      <c r="C20" s="51" t="s">
        <v>65</v>
      </c>
      <c r="D20" s="24" t="s">
        <v>66</v>
      </c>
      <c r="E20" s="253" t="e">
        <f>+#REF!</f>
        <v>#REF!</v>
      </c>
      <c r="F20" s="24"/>
      <c r="G20" s="24"/>
      <c r="H20" s="24"/>
      <c r="I20" s="24"/>
      <c r="J20" s="24"/>
      <c r="K20" s="24"/>
      <c r="L20" s="155"/>
      <c r="M20" s="155"/>
    </row>
    <row r="21" spans="1:13" ht="14.25" x14ac:dyDescent="0.2">
      <c r="A21" s="49"/>
      <c r="B21" s="50"/>
      <c r="C21" s="51" t="s">
        <v>67</v>
      </c>
      <c r="D21" s="24" t="s">
        <v>68</v>
      </c>
      <c r="E21" s="253" t="e">
        <f>+#REF!</f>
        <v>#REF!</v>
      </c>
      <c r="F21" s="24"/>
      <c r="G21" s="24"/>
      <c r="H21" s="24"/>
      <c r="I21" s="24"/>
      <c r="J21" s="24"/>
      <c r="K21" s="24"/>
      <c r="L21" s="155"/>
      <c r="M21" s="155"/>
    </row>
    <row r="22" spans="1:13" ht="27.75" thickBot="1" x14ac:dyDescent="0.25">
      <c r="A22" s="52"/>
      <c r="B22" s="137" t="s">
        <v>69</v>
      </c>
      <c r="C22" s="53"/>
      <c r="D22" s="41" t="s">
        <v>70</v>
      </c>
      <c r="E22" s="249" t="e">
        <f>+#REF!</f>
        <v>#REF!</v>
      </c>
      <c r="F22" s="41"/>
      <c r="G22" s="41"/>
      <c r="H22" s="41"/>
      <c r="I22" s="41"/>
      <c r="J22" s="41"/>
      <c r="K22" s="41"/>
      <c r="L22" s="152"/>
      <c r="M22" s="152"/>
    </row>
    <row r="23" spans="1:13" x14ac:dyDescent="0.2">
      <c r="A23" s="51"/>
      <c r="B23" s="51"/>
      <c r="C23" s="51" t="s">
        <v>192</v>
      </c>
      <c r="D23" s="24" t="s">
        <v>197</v>
      </c>
      <c r="E23" s="253" t="e">
        <f>+#REF!</f>
        <v>#REF!</v>
      </c>
      <c r="F23" s="24"/>
      <c r="G23" s="24"/>
      <c r="H23" s="24"/>
      <c r="I23" s="24"/>
      <c r="J23" s="24"/>
      <c r="K23" s="24"/>
      <c r="L23" s="155"/>
      <c r="M23" s="155"/>
    </row>
    <row r="24" spans="1:13" ht="13.5" thickBot="1" x14ac:dyDescent="0.25">
      <c r="A24" s="51"/>
      <c r="B24" s="51"/>
      <c r="C24" s="51" t="s">
        <v>194</v>
      </c>
      <c r="D24" s="24" t="s">
        <v>193</v>
      </c>
      <c r="E24" s="253" t="e">
        <f>+#REF!</f>
        <v>#REF!</v>
      </c>
      <c r="F24" s="24"/>
      <c r="G24" s="24"/>
      <c r="H24" s="24"/>
      <c r="I24" s="24"/>
      <c r="J24" s="24"/>
      <c r="K24" s="24"/>
      <c r="L24" s="155"/>
      <c r="M24" s="155"/>
    </row>
    <row r="25" spans="1:13" ht="15" thickBot="1" x14ac:dyDescent="0.25">
      <c r="A25" s="55" t="s">
        <v>71</v>
      </c>
      <c r="B25" s="43"/>
      <c r="C25" s="44"/>
      <c r="D25" s="45" t="s">
        <v>72</v>
      </c>
      <c r="E25" s="250" t="e">
        <f>+#REF!</f>
        <v>#REF!</v>
      </c>
      <c r="F25" s="45"/>
      <c r="G25" s="45"/>
      <c r="H25" s="45"/>
      <c r="I25" s="45"/>
      <c r="J25" s="45"/>
      <c r="K25" s="45"/>
      <c r="L25" s="153"/>
      <c r="M25" s="153"/>
    </row>
    <row r="26" spans="1:13" ht="15" thickBot="1" x14ac:dyDescent="0.25">
      <c r="A26" s="55" t="s">
        <v>195</v>
      </c>
      <c r="B26" s="43"/>
      <c r="C26" s="146"/>
      <c r="D26" s="45" t="s">
        <v>196</v>
      </c>
      <c r="E26" s="250" t="e">
        <f>+#REF!</f>
        <v>#REF!</v>
      </c>
      <c r="F26" s="45"/>
      <c r="G26" s="45"/>
      <c r="H26" s="45"/>
      <c r="I26" s="45"/>
      <c r="J26" s="45"/>
      <c r="K26" s="45"/>
      <c r="L26" s="153"/>
      <c r="M26" s="153"/>
    </row>
    <row r="27" spans="1:13" ht="16.5" thickBot="1" x14ac:dyDescent="0.25">
      <c r="A27" s="56">
        <v>19999</v>
      </c>
      <c r="B27" s="57"/>
      <c r="C27" s="146"/>
      <c r="D27" s="58" t="s">
        <v>229</v>
      </c>
      <c r="E27" s="254" t="e">
        <f>+#REF!</f>
        <v>#REF!</v>
      </c>
      <c r="F27" s="58"/>
      <c r="G27" s="58"/>
      <c r="H27" s="58"/>
      <c r="I27" s="58"/>
      <c r="J27" s="58"/>
      <c r="K27" s="58"/>
      <c r="L27" s="156"/>
      <c r="M27" s="156"/>
    </row>
    <row r="28" spans="1:13" ht="17.25" thickBot="1" x14ac:dyDescent="0.3">
      <c r="A28" s="348" t="s">
        <v>34</v>
      </c>
      <c r="B28" s="373"/>
      <c r="C28" s="373"/>
      <c r="D28" s="349"/>
      <c r="E28" s="373"/>
      <c r="F28" s="373"/>
      <c r="G28" s="373"/>
      <c r="H28" s="373"/>
      <c r="I28" s="373"/>
      <c r="J28" s="373"/>
      <c r="K28" s="373"/>
      <c r="L28" s="378"/>
      <c r="M28" s="19"/>
    </row>
    <row r="29" spans="1:13" ht="14.25" x14ac:dyDescent="0.2">
      <c r="A29" s="59" t="s">
        <v>73</v>
      </c>
      <c r="B29" s="60"/>
      <c r="C29" s="35"/>
      <c r="D29" s="61" t="s">
        <v>25</v>
      </c>
      <c r="E29" s="255" t="e">
        <f>+#REF!</f>
        <v>#REF!</v>
      </c>
      <c r="F29" s="61"/>
      <c r="G29" s="61"/>
      <c r="H29" s="61"/>
      <c r="I29" s="61"/>
      <c r="J29" s="61"/>
      <c r="K29" s="61"/>
      <c r="L29" s="157"/>
      <c r="M29" s="157"/>
    </row>
    <row r="30" spans="1:13" ht="13.5" x14ac:dyDescent="0.25">
      <c r="A30" s="62"/>
      <c r="B30" s="138" t="s">
        <v>74</v>
      </c>
      <c r="C30" s="63"/>
      <c r="D30" s="64" t="s">
        <v>27</v>
      </c>
      <c r="E30" s="256" t="e">
        <f>+#REF!</f>
        <v>#REF!</v>
      </c>
      <c r="F30" s="64"/>
      <c r="G30" s="64"/>
      <c r="H30" s="64"/>
      <c r="I30" s="64"/>
      <c r="J30" s="64"/>
      <c r="K30" s="64"/>
      <c r="L30" s="158"/>
      <c r="M30" s="158"/>
    </row>
    <row r="31" spans="1:13" x14ac:dyDescent="0.2">
      <c r="A31" s="51"/>
      <c r="B31" s="65"/>
      <c r="C31" s="51" t="s">
        <v>75</v>
      </c>
      <c r="D31" s="66" t="s">
        <v>76</v>
      </c>
      <c r="E31" s="257" t="e">
        <f>+#REF!</f>
        <v>#REF!</v>
      </c>
      <c r="F31" s="66"/>
      <c r="G31" s="66"/>
      <c r="H31" s="66"/>
      <c r="I31" s="66"/>
      <c r="J31" s="66"/>
      <c r="K31" s="66"/>
      <c r="L31" s="159"/>
      <c r="M31" s="159"/>
    </row>
    <row r="32" spans="1:13" x14ac:dyDescent="0.2">
      <c r="A32" s="51"/>
      <c r="B32" s="65"/>
      <c r="C32" s="51" t="s">
        <v>77</v>
      </c>
      <c r="D32" s="66" t="s">
        <v>78</v>
      </c>
      <c r="E32" s="257" t="e">
        <f>+#REF!</f>
        <v>#REF!</v>
      </c>
      <c r="F32" s="66"/>
      <c r="G32" s="66"/>
      <c r="H32" s="66"/>
      <c r="I32" s="66"/>
      <c r="J32" s="66"/>
      <c r="K32" s="66"/>
      <c r="L32" s="159"/>
      <c r="M32" s="159"/>
    </row>
    <row r="33" spans="1:13" x14ac:dyDescent="0.2">
      <c r="A33" s="51"/>
      <c r="B33" s="65"/>
      <c r="C33" s="51" t="s">
        <v>79</v>
      </c>
      <c r="D33" s="66" t="s">
        <v>81</v>
      </c>
      <c r="E33" s="257" t="e">
        <f>+#REF!</f>
        <v>#REF!</v>
      </c>
      <c r="F33" s="66"/>
      <c r="G33" s="66"/>
      <c r="H33" s="66"/>
      <c r="I33" s="66"/>
      <c r="J33" s="66"/>
      <c r="K33" s="66"/>
      <c r="L33" s="159"/>
      <c r="M33" s="159"/>
    </row>
    <row r="34" spans="1:13" x14ac:dyDescent="0.2">
      <c r="A34" s="51"/>
      <c r="B34" s="65"/>
      <c r="C34" s="51" t="s">
        <v>80</v>
      </c>
      <c r="D34" s="66" t="s">
        <v>83</v>
      </c>
      <c r="E34" s="257" t="e">
        <f>+#REF!</f>
        <v>#REF!</v>
      </c>
      <c r="F34" s="66"/>
      <c r="G34" s="66"/>
      <c r="H34" s="66"/>
      <c r="I34" s="66"/>
      <c r="J34" s="66"/>
      <c r="K34" s="66"/>
      <c r="L34" s="159"/>
      <c r="M34" s="159"/>
    </row>
    <row r="35" spans="1:13" x14ac:dyDescent="0.2">
      <c r="A35" s="51"/>
      <c r="B35" s="65"/>
      <c r="C35" s="51" t="s">
        <v>82</v>
      </c>
      <c r="D35" s="67" t="s">
        <v>219</v>
      </c>
      <c r="E35" s="258" t="e">
        <f>+#REF!</f>
        <v>#REF!</v>
      </c>
      <c r="F35" s="67"/>
      <c r="G35" s="67"/>
      <c r="H35" s="67"/>
      <c r="I35" s="67"/>
      <c r="J35" s="67"/>
      <c r="K35" s="67"/>
      <c r="L35" s="160"/>
      <c r="M35" s="160"/>
    </row>
    <row r="36" spans="1:13" x14ac:dyDescent="0.2">
      <c r="A36" s="51"/>
      <c r="B36" s="65"/>
      <c r="C36" s="51" t="s">
        <v>84</v>
      </c>
      <c r="D36" s="66" t="s">
        <v>203</v>
      </c>
      <c r="E36" s="257" t="e">
        <f>+#REF!</f>
        <v>#REF!</v>
      </c>
      <c r="F36" s="66"/>
      <c r="G36" s="66"/>
      <c r="H36" s="66"/>
      <c r="I36" s="66"/>
      <c r="J36" s="66"/>
      <c r="K36" s="66"/>
      <c r="L36" s="159"/>
      <c r="M36" s="159"/>
    </row>
    <row r="37" spans="1:13" ht="13.5" x14ac:dyDescent="0.25">
      <c r="A37" s="62"/>
      <c r="B37" s="138" t="s">
        <v>85</v>
      </c>
      <c r="C37" s="51"/>
      <c r="D37" s="64" t="s">
        <v>28</v>
      </c>
      <c r="E37" s="256" t="e">
        <f>+#REF!</f>
        <v>#REF!</v>
      </c>
      <c r="F37" s="64"/>
      <c r="G37" s="64"/>
      <c r="H37" s="64"/>
      <c r="I37" s="64"/>
      <c r="J37" s="64"/>
      <c r="K37" s="64"/>
      <c r="L37" s="158"/>
      <c r="M37" s="158"/>
    </row>
    <row r="38" spans="1:13" x14ac:dyDescent="0.2">
      <c r="A38" s="51"/>
      <c r="B38" s="65"/>
      <c r="C38" s="51" t="s">
        <v>86</v>
      </c>
      <c r="D38" s="66" t="s">
        <v>87</v>
      </c>
      <c r="E38" s="257" t="e">
        <f>+#REF!</f>
        <v>#REF!</v>
      </c>
      <c r="F38" s="66"/>
      <c r="G38" s="66"/>
      <c r="H38" s="66"/>
      <c r="I38" s="66"/>
      <c r="J38" s="66"/>
      <c r="K38" s="66"/>
      <c r="L38" s="159"/>
      <c r="M38" s="159"/>
    </row>
    <row r="39" spans="1:13" x14ac:dyDescent="0.2">
      <c r="A39" s="51"/>
      <c r="B39" s="65"/>
      <c r="C39" s="51" t="s">
        <v>88</v>
      </c>
      <c r="D39" s="66" t="s">
        <v>89</v>
      </c>
      <c r="E39" s="257" t="e">
        <f>+#REF!</f>
        <v>#REF!</v>
      </c>
      <c r="F39" s="66"/>
      <c r="G39" s="66"/>
      <c r="H39" s="66"/>
      <c r="I39" s="66"/>
      <c r="J39" s="66"/>
      <c r="K39" s="66"/>
      <c r="L39" s="159"/>
      <c r="M39" s="159"/>
    </row>
    <row r="40" spans="1:13" x14ac:dyDescent="0.2">
      <c r="A40" s="51"/>
      <c r="B40" s="65"/>
      <c r="C40" s="51" t="s">
        <v>90</v>
      </c>
      <c r="D40" s="66" t="s">
        <v>92</v>
      </c>
      <c r="E40" s="257" t="e">
        <f>+#REF!</f>
        <v>#REF!</v>
      </c>
      <c r="F40" s="66"/>
      <c r="G40" s="66"/>
      <c r="H40" s="66"/>
      <c r="I40" s="66"/>
      <c r="J40" s="66"/>
      <c r="K40" s="66"/>
      <c r="L40" s="159"/>
      <c r="M40" s="159"/>
    </row>
    <row r="41" spans="1:13" x14ac:dyDescent="0.2">
      <c r="A41" s="51"/>
      <c r="B41" s="65"/>
      <c r="C41" s="51" t="s">
        <v>91</v>
      </c>
      <c r="D41" s="67" t="s">
        <v>220</v>
      </c>
      <c r="E41" s="258" t="e">
        <f>+#REF!</f>
        <v>#REF!</v>
      </c>
      <c r="F41" s="67"/>
      <c r="G41" s="67"/>
      <c r="H41" s="67"/>
      <c r="I41" s="67"/>
      <c r="J41" s="67"/>
      <c r="K41" s="67"/>
      <c r="L41" s="160"/>
      <c r="M41" s="160"/>
    </row>
    <row r="42" spans="1:13" x14ac:dyDescent="0.2">
      <c r="A42" s="51"/>
      <c r="B42" s="68"/>
      <c r="C42" s="51" t="s">
        <v>93</v>
      </c>
      <c r="D42" s="66" t="s">
        <v>215</v>
      </c>
      <c r="E42" s="257" t="e">
        <f>+#REF!</f>
        <v>#REF!</v>
      </c>
      <c r="F42" s="66"/>
      <c r="G42" s="66"/>
      <c r="H42" s="66"/>
      <c r="I42" s="66"/>
      <c r="J42" s="66"/>
      <c r="K42" s="66"/>
      <c r="L42" s="159"/>
      <c r="M42" s="159"/>
    </row>
    <row r="43" spans="1:13" ht="13.5" x14ac:dyDescent="0.2">
      <c r="A43" s="69"/>
      <c r="B43" s="139" t="s">
        <v>94</v>
      </c>
      <c r="C43" s="70"/>
      <c r="D43" s="71" t="s">
        <v>29</v>
      </c>
      <c r="E43" s="259" t="e">
        <f>+#REF!</f>
        <v>#REF!</v>
      </c>
      <c r="F43" s="71"/>
      <c r="G43" s="71"/>
      <c r="H43" s="71"/>
      <c r="I43" s="71"/>
      <c r="J43" s="71"/>
      <c r="K43" s="71"/>
      <c r="L43" s="161"/>
      <c r="M43" s="161"/>
    </row>
    <row r="44" spans="1:13" x14ac:dyDescent="0.2">
      <c r="A44" s="51"/>
      <c r="B44" s="65"/>
      <c r="C44" s="70" t="s">
        <v>95</v>
      </c>
      <c r="D44" s="72" t="s">
        <v>230</v>
      </c>
      <c r="E44" s="260" t="e">
        <f>+#REF!</f>
        <v>#REF!</v>
      </c>
      <c r="F44" s="72"/>
      <c r="G44" s="72"/>
      <c r="H44" s="72"/>
      <c r="I44" s="72"/>
      <c r="J44" s="72"/>
      <c r="K44" s="72"/>
      <c r="L44" s="162"/>
      <c r="M44" s="162"/>
    </row>
    <row r="45" spans="1:13" ht="13.5" thickBot="1" x14ac:dyDescent="0.25">
      <c r="A45" s="73"/>
      <c r="B45" s="74"/>
      <c r="C45" s="75" t="s">
        <v>96</v>
      </c>
      <c r="D45" s="76" t="s">
        <v>204</v>
      </c>
      <c r="E45" s="261" t="e">
        <f>+#REF!</f>
        <v>#REF!</v>
      </c>
      <c r="F45" s="76"/>
      <c r="G45" s="76"/>
      <c r="H45" s="76"/>
      <c r="I45" s="76"/>
      <c r="J45" s="76"/>
      <c r="K45" s="76"/>
      <c r="L45" s="163"/>
      <c r="M45" s="163"/>
    </row>
    <row r="46" spans="1:13" ht="15" thickBot="1" x14ac:dyDescent="0.25">
      <c r="A46" s="77" t="s">
        <v>97</v>
      </c>
      <c r="B46" s="78"/>
      <c r="C46" s="79"/>
      <c r="D46" s="80" t="s">
        <v>26</v>
      </c>
      <c r="E46" s="262" t="e">
        <f>+#REF!</f>
        <v>#REF!</v>
      </c>
      <c r="F46" s="80"/>
      <c r="G46" s="80"/>
      <c r="H46" s="80"/>
      <c r="I46" s="80"/>
      <c r="J46" s="80"/>
      <c r="K46" s="80"/>
      <c r="L46" s="164"/>
      <c r="M46" s="164"/>
    </row>
    <row r="47" spans="1:13" ht="15" thickBot="1" x14ac:dyDescent="0.25">
      <c r="A47" s="81" t="s">
        <v>98</v>
      </c>
      <c r="B47" s="147"/>
      <c r="C47" s="82"/>
      <c r="D47" s="83" t="s">
        <v>99</v>
      </c>
      <c r="E47" s="263" t="e">
        <f>+#REF!</f>
        <v>#REF!</v>
      </c>
      <c r="F47" s="83"/>
      <c r="G47" s="83"/>
      <c r="H47" s="83"/>
      <c r="I47" s="83"/>
      <c r="J47" s="83"/>
      <c r="K47" s="83"/>
      <c r="L47" s="165"/>
      <c r="M47" s="165"/>
    </row>
    <row r="48" spans="1:13" ht="15" thickBot="1" x14ac:dyDescent="0.25">
      <c r="A48" s="33" t="s">
        <v>100</v>
      </c>
      <c r="B48" s="84"/>
      <c r="C48" s="84"/>
      <c r="D48" s="61" t="s">
        <v>15</v>
      </c>
      <c r="E48" s="255" t="e">
        <f>+#REF!</f>
        <v>#REF!</v>
      </c>
      <c r="F48" s="61"/>
      <c r="G48" s="61"/>
      <c r="H48" s="61"/>
      <c r="I48" s="61"/>
      <c r="J48" s="61"/>
      <c r="K48" s="61"/>
      <c r="L48" s="157"/>
      <c r="M48" s="157"/>
    </row>
    <row r="49" spans="1:13" ht="14.25" x14ac:dyDescent="0.2">
      <c r="A49" s="85" t="s">
        <v>101</v>
      </c>
      <c r="B49" s="100"/>
      <c r="C49" s="87"/>
      <c r="D49" s="36" t="s">
        <v>16</v>
      </c>
      <c r="E49" s="252" t="e">
        <f>+#REF!</f>
        <v>#REF!</v>
      </c>
      <c r="F49" s="36"/>
      <c r="G49" s="36"/>
      <c r="H49" s="36"/>
      <c r="I49" s="36"/>
      <c r="J49" s="36"/>
      <c r="K49" s="36"/>
      <c r="L49" s="150"/>
      <c r="M49" s="150"/>
    </row>
    <row r="50" spans="1:13" ht="13.5" x14ac:dyDescent="0.2">
      <c r="A50" s="88"/>
      <c r="B50" s="140" t="s">
        <v>102</v>
      </c>
      <c r="C50" s="89"/>
      <c r="D50" s="90" t="s">
        <v>103</v>
      </c>
      <c r="E50" s="264" t="e">
        <f>+#REF!</f>
        <v>#REF!</v>
      </c>
      <c r="F50" s="90"/>
      <c r="G50" s="90"/>
      <c r="H50" s="90"/>
      <c r="I50" s="90"/>
      <c r="J50" s="90"/>
      <c r="K50" s="90"/>
      <c r="L50" s="166"/>
      <c r="M50" s="166"/>
    </row>
    <row r="51" spans="1:13" ht="13.5" x14ac:dyDescent="0.2">
      <c r="A51" s="88"/>
      <c r="B51" s="140" t="s">
        <v>104</v>
      </c>
      <c r="C51" s="89"/>
      <c r="D51" s="90" t="s">
        <v>221</v>
      </c>
      <c r="E51" s="264" t="e">
        <f>+#REF!</f>
        <v>#REF!</v>
      </c>
      <c r="F51" s="90"/>
      <c r="G51" s="90"/>
      <c r="H51" s="90"/>
      <c r="I51" s="90"/>
      <c r="J51" s="90"/>
      <c r="K51" s="90"/>
      <c r="L51" s="166"/>
      <c r="M51" s="166"/>
    </row>
    <row r="52" spans="1:13" x14ac:dyDescent="0.2">
      <c r="A52" s="91"/>
      <c r="B52" s="92"/>
      <c r="C52" s="27" t="s">
        <v>105</v>
      </c>
      <c r="D52" s="25" t="s">
        <v>222</v>
      </c>
      <c r="E52" s="265" t="e">
        <f>+#REF!</f>
        <v>#REF!</v>
      </c>
      <c r="F52" s="25"/>
      <c r="G52" s="25"/>
      <c r="H52" s="25"/>
      <c r="I52" s="25"/>
      <c r="J52" s="25"/>
      <c r="K52" s="25"/>
      <c r="L52" s="167"/>
      <c r="M52" s="167"/>
    </row>
    <row r="53" spans="1:13" x14ac:dyDescent="0.2">
      <c r="A53" s="91"/>
      <c r="B53" s="92"/>
      <c r="C53" s="27" t="s">
        <v>198</v>
      </c>
      <c r="D53" s="25" t="s">
        <v>223</v>
      </c>
      <c r="E53" s="265" t="e">
        <f>+#REF!</f>
        <v>#REF!</v>
      </c>
      <c r="F53" s="25"/>
      <c r="G53" s="25"/>
      <c r="H53" s="25"/>
      <c r="I53" s="25"/>
      <c r="J53" s="25"/>
      <c r="K53" s="25"/>
      <c r="L53" s="167"/>
      <c r="M53" s="167"/>
    </row>
    <row r="54" spans="1:13" ht="14.25" thickBot="1" x14ac:dyDescent="0.25">
      <c r="A54" s="27"/>
      <c r="B54" s="140" t="s">
        <v>106</v>
      </c>
      <c r="C54" s="89"/>
      <c r="D54" s="90" t="s">
        <v>224</v>
      </c>
      <c r="E54" s="264" t="e">
        <f>+#REF!</f>
        <v>#REF!</v>
      </c>
      <c r="F54" s="90"/>
      <c r="G54" s="90"/>
      <c r="H54" s="90"/>
      <c r="I54" s="90"/>
      <c r="J54" s="90"/>
      <c r="K54" s="90"/>
      <c r="L54" s="166"/>
      <c r="M54" s="166"/>
    </row>
    <row r="55" spans="1:13" ht="14.25" x14ac:dyDescent="0.2">
      <c r="A55" s="85" t="s">
        <v>107</v>
      </c>
      <c r="B55" s="86"/>
      <c r="C55" s="87"/>
      <c r="D55" s="95" t="s">
        <v>30</v>
      </c>
      <c r="E55" s="266" t="e">
        <f>+#REF!</f>
        <v>#REF!</v>
      </c>
      <c r="F55" s="95"/>
      <c r="G55" s="95"/>
      <c r="H55" s="95"/>
      <c r="I55" s="95"/>
      <c r="J55" s="95"/>
      <c r="K55" s="95"/>
      <c r="L55" s="168"/>
      <c r="M55" s="168"/>
    </row>
    <row r="56" spans="1:13" ht="13.5" x14ac:dyDescent="0.2">
      <c r="A56" s="88"/>
      <c r="B56" s="141" t="s">
        <v>108</v>
      </c>
      <c r="C56" s="96"/>
      <c r="D56" s="39" t="s">
        <v>109</v>
      </c>
      <c r="E56" s="248" t="e">
        <f>+#REF!</f>
        <v>#REF!</v>
      </c>
      <c r="F56" s="39"/>
      <c r="G56" s="39"/>
      <c r="H56" s="39"/>
      <c r="I56" s="39"/>
      <c r="J56" s="39"/>
      <c r="K56" s="39"/>
      <c r="L56" s="151"/>
      <c r="M56" s="151"/>
    </row>
    <row r="57" spans="1:13" ht="27" x14ac:dyDescent="0.2">
      <c r="A57" s="88"/>
      <c r="B57" s="141"/>
      <c r="C57" s="27" t="s">
        <v>231</v>
      </c>
      <c r="D57" s="39" t="s">
        <v>111</v>
      </c>
      <c r="E57" s="248" t="e">
        <f>+#REF!</f>
        <v>#REF!</v>
      </c>
      <c r="F57" s="39"/>
      <c r="G57" s="39"/>
      <c r="H57" s="39"/>
      <c r="I57" s="39"/>
      <c r="J57" s="39"/>
      <c r="K57" s="39"/>
      <c r="L57" s="151"/>
      <c r="M57" s="151"/>
    </row>
    <row r="58" spans="1:13" ht="13.5" x14ac:dyDescent="0.2">
      <c r="A58" s="97"/>
      <c r="B58" s="141"/>
      <c r="C58" s="27" t="s">
        <v>232</v>
      </c>
      <c r="D58" s="39" t="s">
        <v>112</v>
      </c>
      <c r="E58" s="248" t="e">
        <f>+#REF!</f>
        <v>#REF!</v>
      </c>
      <c r="F58" s="39"/>
      <c r="G58" s="39"/>
      <c r="H58" s="39"/>
      <c r="I58" s="39"/>
      <c r="J58" s="39"/>
      <c r="K58" s="39"/>
      <c r="L58" s="151"/>
      <c r="M58" s="151"/>
    </row>
    <row r="59" spans="1:13" ht="13.5" x14ac:dyDescent="0.2">
      <c r="A59" s="97"/>
      <c r="B59" s="141"/>
      <c r="C59" s="27" t="s">
        <v>233</v>
      </c>
      <c r="D59" s="39" t="s">
        <v>216</v>
      </c>
      <c r="E59" s="248" t="e">
        <f>+#REF!</f>
        <v>#REF!</v>
      </c>
      <c r="F59" s="39"/>
      <c r="G59" s="39"/>
      <c r="H59" s="39"/>
      <c r="I59" s="39"/>
      <c r="J59" s="39"/>
      <c r="K59" s="39"/>
      <c r="L59" s="151"/>
      <c r="M59" s="151"/>
    </row>
    <row r="60" spans="1:13" ht="15" x14ac:dyDescent="0.25">
      <c r="A60" s="98"/>
      <c r="B60" s="141" t="s">
        <v>110</v>
      </c>
      <c r="C60" s="96"/>
      <c r="D60" s="39" t="s">
        <v>113</v>
      </c>
      <c r="E60" s="248" t="e">
        <f>+#REF!</f>
        <v>#REF!</v>
      </c>
      <c r="F60" s="39"/>
      <c r="G60" s="39"/>
      <c r="H60" s="39"/>
      <c r="I60" s="39"/>
      <c r="J60" s="39"/>
      <c r="K60" s="39"/>
      <c r="L60" s="151"/>
      <c r="M60" s="151"/>
    </row>
    <row r="61" spans="1:13" ht="14.25" x14ac:dyDescent="0.2">
      <c r="A61" s="99" t="s">
        <v>114</v>
      </c>
      <c r="B61" s="100"/>
      <c r="C61" s="96"/>
      <c r="D61" s="101" t="s">
        <v>41</v>
      </c>
      <c r="E61" s="267" t="e">
        <f>+#REF!</f>
        <v>#REF!</v>
      </c>
      <c r="F61" s="101"/>
      <c r="G61" s="101"/>
      <c r="H61" s="101"/>
      <c r="I61" s="101"/>
      <c r="J61" s="101"/>
      <c r="K61" s="101"/>
      <c r="L61" s="169"/>
      <c r="M61" s="169"/>
    </row>
    <row r="62" spans="1:13" ht="13.5" x14ac:dyDescent="0.2">
      <c r="A62" s="94"/>
      <c r="B62" s="140" t="s">
        <v>115</v>
      </c>
      <c r="C62" s="89"/>
      <c r="D62" s="90" t="s">
        <v>116</v>
      </c>
      <c r="E62" s="264" t="e">
        <f>+#REF!</f>
        <v>#REF!</v>
      </c>
      <c r="F62" s="90"/>
      <c r="G62" s="90"/>
      <c r="H62" s="90"/>
      <c r="I62" s="90"/>
      <c r="J62" s="90"/>
      <c r="K62" s="90"/>
      <c r="L62" s="166"/>
      <c r="M62" s="166"/>
    </row>
    <row r="63" spans="1:13" x14ac:dyDescent="0.2">
      <c r="A63" s="27"/>
      <c r="B63" s="93"/>
      <c r="C63" s="27" t="s">
        <v>117</v>
      </c>
      <c r="D63" s="24" t="s">
        <v>118</v>
      </c>
      <c r="E63" s="253" t="e">
        <f>+#REF!</f>
        <v>#REF!</v>
      </c>
      <c r="F63" s="24"/>
      <c r="G63" s="24"/>
      <c r="H63" s="24"/>
      <c r="I63" s="24"/>
      <c r="J63" s="24"/>
      <c r="K63" s="24"/>
      <c r="L63" s="155"/>
      <c r="M63" s="155"/>
    </row>
    <row r="64" spans="1:13" ht="24" x14ac:dyDescent="0.2">
      <c r="A64" s="27"/>
      <c r="B64" s="93"/>
      <c r="C64" s="27" t="s">
        <v>119</v>
      </c>
      <c r="D64" s="24" t="s">
        <v>209</v>
      </c>
      <c r="E64" s="253" t="e">
        <f>+#REF!</f>
        <v>#REF!</v>
      </c>
      <c r="F64" s="24"/>
      <c r="G64" s="24"/>
      <c r="H64" s="24"/>
      <c r="I64" s="24"/>
      <c r="J64" s="24"/>
      <c r="K64" s="24"/>
      <c r="L64" s="155"/>
      <c r="M64" s="155"/>
    </row>
    <row r="65" spans="1:13" x14ac:dyDescent="0.2">
      <c r="A65" s="27"/>
      <c r="B65" s="93"/>
      <c r="C65" s="27" t="s">
        <v>120</v>
      </c>
      <c r="D65" s="24" t="s">
        <v>207</v>
      </c>
      <c r="E65" s="253" t="e">
        <f>+#REF!</f>
        <v>#REF!</v>
      </c>
      <c r="F65" s="24"/>
      <c r="G65" s="24"/>
      <c r="H65" s="24"/>
      <c r="I65" s="24"/>
      <c r="J65" s="24"/>
      <c r="K65" s="24"/>
      <c r="L65" s="155"/>
      <c r="M65" s="155"/>
    </row>
    <row r="66" spans="1:13" ht="24" x14ac:dyDescent="0.2">
      <c r="A66" s="27"/>
      <c r="B66" s="93"/>
      <c r="C66" s="27" t="s">
        <v>121</v>
      </c>
      <c r="D66" s="24" t="s">
        <v>123</v>
      </c>
      <c r="E66" s="253" t="e">
        <f>+#REF!</f>
        <v>#REF!</v>
      </c>
      <c r="F66" s="24"/>
      <c r="G66" s="24"/>
      <c r="H66" s="24"/>
      <c r="I66" s="24"/>
      <c r="J66" s="24"/>
      <c r="K66" s="24"/>
      <c r="L66" s="155"/>
      <c r="M66" s="155"/>
    </row>
    <row r="67" spans="1:13" ht="24" x14ac:dyDescent="0.2">
      <c r="A67" s="27"/>
      <c r="B67" s="93"/>
      <c r="C67" s="27" t="s">
        <v>122</v>
      </c>
      <c r="D67" s="24" t="s">
        <v>205</v>
      </c>
      <c r="E67" s="253" t="e">
        <f>+#REF!</f>
        <v>#REF!</v>
      </c>
      <c r="F67" s="24"/>
      <c r="G67" s="24"/>
      <c r="H67" s="24"/>
      <c r="I67" s="24"/>
      <c r="J67" s="24"/>
      <c r="K67" s="24"/>
      <c r="L67" s="155"/>
      <c r="M67" s="155"/>
    </row>
    <row r="68" spans="1:13" ht="13.5" x14ac:dyDescent="0.2">
      <c r="A68" s="94"/>
      <c r="B68" s="140" t="s">
        <v>124</v>
      </c>
      <c r="C68" s="89"/>
      <c r="D68" s="90" t="s">
        <v>125</v>
      </c>
      <c r="E68" s="264" t="e">
        <f>+#REF!</f>
        <v>#REF!</v>
      </c>
      <c r="F68" s="90"/>
      <c r="G68" s="90"/>
      <c r="H68" s="90"/>
      <c r="I68" s="90"/>
      <c r="J68" s="90"/>
      <c r="K68" s="90"/>
      <c r="L68" s="166"/>
      <c r="M68" s="166"/>
    </row>
    <row r="69" spans="1:13" ht="24" x14ac:dyDescent="0.2">
      <c r="A69" s="27"/>
      <c r="B69" s="93"/>
      <c r="C69" s="27" t="s">
        <v>126</v>
      </c>
      <c r="D69" s="24" t="s">
        <v>127</v>
      </c>
      <c r="E69" s="253" t="e">
        <f>+#REF!</f>
        <v>#REF!</v>
      </c>
      <c r="F69" s="24"/>
      <c r="G69" s="24"/>
      <c r="H69" s="24"/>
      <c r="I69" s="24"/>
      <c r="J69" s="24"/>
      <c r="K69" s="24"/>
      <c r="L69" s="155"/>
      <c r="M69" s="155"/>
    </row>
    <row r="70" spans="1:13" ht="24" x14ac:dyDescent="0.2">
      <c r="A70" s="27"/>
      <c r="B70" s="93"/>
      <c r="C70" s="27" t="s">
        <v>128</v>
      </c>
      <c r="D70" s="24" t="s">
        <v>210</v>
      </c>
      <c r="E70" s="253" t="e">
        <f>+#REF!</f>
        <v>#REF!</v>
      </c>
      <c r="F70" s="24"/>
      <c r="G70" s="24"/>
      <c r="H70" s="24"/>
      <c r="I70" s="24"/>
      <c r="J70" s="24"/>
      <c r="K70" s="24"/>
      <c r="L70" s="155"/>
      <c r="M70" s="155"/>
    </row>
    <row r="71" spans="1:13" ht="24" x14ac:dyDescent="0.2">
      <c r="A71" s="27"/>
      <c r="B71" s="93"/>
      <c r="C71" s="27" t="s">
        <v>129</v>
      </c>
      <c r="D71" s="24" t="s">
        <v>208</v>
      </c>
      <c r="E71" s="253" t="e">
        <f>+#REF!</f>
        <v>#REF!</v>
      </c>
      <c r="F71" s="24"/>
      <c r="G71" s="24"/>
      <c r="H71" s="24"/>
      <c r="I71" s="24"/>
      <c r="J71" s="24"/>
      <c r="K71" s="24"/>
      <c r="L71" s="155"/>
      <c r="M71" s="155"/>
    </row>
    <row r="72" spans="1:13" ht="24" x14ac:dyDescent="0.2">
      <c r="A72" s="27"/>
      <c r="B72" s="93"/>
      <c r="C72" s="27" t="s">
        <v>130</v>
      </c>
      <c r="D72" s="24" t="s">
        <v>132</v>
      </c>
      <c r="E72" s="253" t="e">
        <f>+#REF!</f>
        <v>#REF!</v>
      </c>
      <c r="F72" s="24"/>
      <c r="G72" s="24"/>
      <c r="H72" s="24"/>
      <c r="I72" s="24"/>
      <c r="J72" s="24"/>
      <c r="K72" s="24"/>
      <c r="L72" s="155"/>
      <c r="M72" s="155"/>
    </row>
    <row r="73" spans="1:13" ht="24" x14ac:dyDescent="0.2">
      <c r="A73" s="27"/>
      <c r="B73" s="93"/>
      <c r="C73" s="27" t="s">
        <v>131</v>
      </c>
      <c r="D73" s="24" t="s">
        <v>206</v>
      </c>
      <c r="E73" s="253" t="e">
        <f>+#REF!</f>
        <v>#REF!</v>
      </c>
      <c r="F73" s="24"/>
      <c r="G73" s="24"/>
      <c r="H73" s="24"/>
      <c r="I73" s="24"/>
      <c r="J73" s="24"/>
      <c r="K73" s="24"/>
      <c r="L73" s="155"/>
      <c r="M73" s="155"/>
    </row>
    <row r="74" spans="1:13" ht="14.25" thickBot="1" x14ac:dyDescent="0.25">
      <c r="A74" s="27"/>
      <c r="B74" s="140" t="s">
        <v>234</v>
      </c>
      <c r="C74" s="27"/>
      <c r="D74" s="90" t="s">
        <v>235</v>
      </c>
      <c r="E74" s="264" t="e">
        <f>+#REF!</f>
        <v>#REF!</v>
      </c>
      <c r="F74" s="90"/>
      <c r="G74" s="90"/>
      <c r="H74" s="90"/>
      <c r="I74" s="90"/>
      <c r="J74" s="90"/>
      <c r="K74" s="90"/>
      <c r="L74" s="166"/>
      <c r="M74" s="166"/>
    </row>
    <row r="75" spans="1:13" ht="14.25" x14ac:dyDescent="0.2">
      <c r="A75" s="85" t="s">
        <v>133</v>
      </c>
      <c r="B75" s="87"/>
      <c r="C75" s="102"/>
      <c r="D75" s="61" t="s">
        <v>211</v>
      </c>
      <c r="E75" s="255" t="e">
        <f>+#REF!</f>
        <v>#REF!</v>
      </c>
      <c r="F75" s="61"/>
      <c r="G75" s="61"/>
      <c r="H75" s="61"/>
      <c r="I75" s="61"/>
      <c r="J75" s="61"/>
      <c r="K75" s="61"/>
      <c r="L75" s="157"/>
      <c r="M75" s="157"/>
    </row>
    <row r="76" spans="1:13" ht="13.5" x14ac:dyDescent="0.2">
      <c r="A76" s="94"/>
      <c r="B76" s="142" t="s">
        <v>134</v>
      </c>
      <c r="C76" s="103"/>
      <c r="D76" s="71" t="s">
        <v>135</v>
      </c>
      <c r="E76" s="259" t="e">
        <f>+#REF!</f>
        <v>#REF!</v>
      </c>
      <c r="F76" s="71"/>
      <c r="G76" s="71"/>
      <c r="H76" s="71"/>
      <c r="I76" s="71"/>
      <c r="J76" s="71"/>
      <c r="K76" s="71"/>
      <c r="L76" s="161"/>
      <c r="M76" s="161"/>
    </row>
    <row r="77" spans="1:13" x14ac:dyDescent="0.2">
      <c r="A77" s="27"/>
      <c r="B77" s="27"/>
      <c r="C77" s="104" t="s">
        <v>136</v>
      </c>
      <c r="D77" s="66" t="s">
        <v>31</v>
      </c>
      <c r="E77" s="257" t="e">
        <f>+#REF!</f>
        <v>#REF!</v>
      </c>
      <c r="F77" s="66"/>
      <c r="G77" s="66"/>
      <c r="H77" s="66"/>
      <c r="I77" s="66"/>
      <c r="J77" s="66"/>
      <c r="K77" s="66"/>
      <c r="L77" s="159"/>
      <c r="M77" s="159"/>
    </row>
    <row r="78" spans="1:13" x14ac:dyDescent="0.2">
      <c r="A78" s="27"/>
      <c r="B78" s="27"/>
      <c r="C78" s="104" t="s">
        <v>137</v>
      </c>
      <c r="D78" s="66" t="s">
        <v>138</v>
      </c>
      <c r="E78" s="257" t="e">
        <f>+#REF!</f>
        <v>#REF!</v>
      </c>
      <c r="F78" s="66"/>
      <c r="G78" s="66"/>
      <c r="H78" s="66"/>
      <c r="I78" s="66"/>
      <c r="J78" s="66"/>
      <c r="K78" s="66"/>
      <c r="L78" s="159"/>
      <c r="M78" s="159"/>
    </row>
    <row r="79" spans="1:13" ht="27" x14ac:dyDescent="0.2">
      <c r="A79" s="27"/>
      <c r="B79" s="142" t="s">
        <v>139</v>
      </c>
      <c r="C79" s="104"/>
      <c r="D79" s="71" t="s">
        <v>140</v>
      </c>
      <c r="E79" s="259" t="e">
        <f>+#REF!</f>
        <v>#REF!</v>
      </c>
      <c r="F79" s="71"/>
      <c r="G79" s="71"/>
      <c r="H79" s="71"/>
      <c r="I79" s="71"/>
      <c r="J79" s="71"/>
      <c r="K79" s="71"/>
      <c r="L79" s="161"/>
      <c r="M79" s="161"/>
    </row>
    <row r="80" spans="1:13" ht="27" x14ac:dyDescent="0.2">
      <c r="A80" s="88"/>
      <c r="B80" s="142" t="s">
        <v>141</v>
      </c>
      <c r="C80" s="103"/>
      <c r="D80" s="71" t="s">
        <v>142</v>
      </c>
      <c r="E80" s="259" t="e">
        <f>+#REF!</f>
        <v>#REF!</v>
      </c>
      <c r="F80" s="71"/>
      <c r="G80" s="71"/>
      <c r="H80" s="71"/>
      <c r="I80" s="71"/>
      <c r="J80" s="71"/>
      <c r="K80" s="71"/>
      <c r="L80" s="161"/>
      <c r="M80" s="161"/>
    </row>
    <row r="81" spans="1:13" ht="27" x14ac:dyDescent="0.2">
      <c r="A81" s="88"/>
      <c r="B81" s="142" t="s">
        <v>143</v>
      </c>
      <c r="C81" s="103"/>
      <c r="D81" s="71" t="s">
        <v>144</v>
      </c>
      <c r="E81" s="259" t="e">
        <f>+#REF!</f>
        <v>#REF!</v>
      </c>
      <c r="F81" s="71"/>
      <c r="G81" s="71"/>
      <c r="H81" s="71"/>
      <c r="I81" s="71"/>
      <c r="J81" s="71"/>
      <c r="K81" s="71"/>
      <c r="L81" s="161"/>
      <c r="M81" s="161"/>
    </row>
    <row r="82" spans="1:13" ht="27" x14ac:dyDescent="0.2">
      <c r="A82" s="88"/>
      <c r="B82" s="142" t="s">
        <v>145</v>
      </c>
      <c r="C82" s="103"/>
      <c r="D82" s="71" t="s">
        <v>146</v>
      </c>
      <c r="E82" s="259" t="e">
        <f>+#REF!</f>
        <v>#REF!</v>
      </c>
      <c r="F82" s="71"/>
      <c r="G82" s="71"/>
      <c r="H82" s="71"/>
      <c r="I82" s="71"/>
      <c r="J82" s="71"/>
      <c r="K82" s="71"/>
      <c r="L82" s="161"/>
      <c r="M82" s="161"/>
    </row>
    <row r="83" spans="1:13" ht="27.75" thickBot="1" x14ac:dyDescent="0.25">
      <c r="A83" s="88"/>
      <c r="B83" s="142" t="s">
        <v>147</v>
      </c>
      <c r="C83" s="103"/>
      <c r="D83" s="71" t="s">
        <v>148</v>
      </c>
      <c r="E83" s="259" t="e">
        <f>+#REF!</f>
        <v>#REF!</v>
      </c>
      <c r="F83" s="71"/>
      <c r="G83" s="71"/>
      <c r="H83" s="71"/>
      <c r="I83" s="71"/>
      <c r="J83" s="71"/>
      <c r="K83" s="71"/>
      <c r="L83" s="161"/>
      <c r="M83" s="161"/>
    </row>
    <row r="84" spans="1:13" ht="14.25" x14ac:dyDescent="0.2">
      <c r="A84" s="85" t="s">
        <v>149</v>
      </c>
      <c r="B84" s="87"/>
      <c r="C84" s="102"/>
      <c r="D84" s="36" t="s">
        <v>212</v>
      </c>
      <c r="E84" s="252" t="e">
        <f>+#REF!</f>
        <v>#REF!</v>
      </c>
      <c r="F84" s="36"/>
      <c r="G84" s="36"/>
      <c r="H84" s="36"/>
      <c r="I84" s="36"/>
      <c r="J84" s="36"/>
      <c r="K84" s="36"/>
      <c r="L84" s="150"/>
      <c r="M84" s="150"/>
    </row>
    <row r="85" spans="1:13" ht="13.5" x14ac:dyDescent="0.2">
      <c r="A85" s="88"/>
      <c r="B85" s="142" t="s">
        <v>150</v>
      </c>
      <c r="C85" s="103"/>
      <c r="D85" s="90" t="s">
        <v>151</v>
      </c>
      <c r="E85" s="264" t="e">
        <f>+#REF!</f>
        <v>#REF!</v>
      </c>
      <c r="F85" s="90"/>
      <c r="G85" s="90"/>
      <c r="H85" s="90"/>
      <c r="I85" s="90"/>
      <c r="J85" s="90"/>
      <c r="K85" s="90"/>
      <c r="L85" s="166"/>
      <c r="M85" s="166"/>
    </row>
    <row r="86" spans="1:13" ht="13.5" x14ac:dyDescent="0.2">
      <c r="A86" s="88"/>
      <c r="B86" s="142" t="s">
        <v>152</v>
      </c>
      <c r="C86" s="103"/>
      <c r="D86" s="90" t="s">
        <v>153</v>
      </c>
      <c r="E86" s="264" t="e">
        <f>+#REF!</f>
        <v>#REF!</v>
      </c>
      <c r="F86" s="90"/>
      <c r="G86" s="90"/>
      <c r="H86" s="90"/>
      <c r="I86" s="90"/>
      <c r="J86" s="90"/>
      <c r="K86" s="90"/>
      <c r="L86" s="166"/>
      <c r="M86" s="166"/>
    </row>
    <row r="87" spans="1:13" ht="27" x14ac:dyDescent="0.2">
      <c r="A87" s="88"/>
      <c r="B87" s="142" t="s">
        <v>154</v>
      </c>
      <c r="C87" s="103"/>
      <c r="D87" s="90" t="s">
        <v>155</v>
      </c>
      <c r="E87" s="264" t="e">
        <f>+#REF!</f>
        <v>#REF!</v>
      </c>
      <c r="F87" s="90"/>
      <c r="G87" s="90"/>
      <c r="H87" s="90"/>
      <c r="I87" s="90"/>
      <c r="J87" s="90"/>
      <c r="K87" s="90"/>
      <c r="L87" s="166"/>
      <c r="M87" s="166"/>
    </row>
    <row r="88" spans="1:13" ht="13.5" x14ac:dyDescent="0.2">
      <c r="A88" s="88"/>
      <c r="B88" s="142" t="s">
        <v>156</v>
      </c>
      <c r="C88" s="103"/>
      <c r="D88" s="90" t="s">
        <v>157</v>
      </c>
      <c r="E88" s="264" t="e">
        <f>+#REF!</f>
        <v>#REF!</v>
      </c>
      <c r="F88" s="90"/>
      <c r="G88" s="90"/>
      <c r="H88" s="90"/>
      <c r="I88" s="90"/>
      <c r="J88" s="90"/>
      <c r="K88" s="90"/>
      <c r="L88" s="166"/>
      <c r="M88" s="166"/>
    </row>
    <row r="89" spans="1:13" ht="27.75" thickBot="1" x14ac:dyDescent="0.25">
      <c r="A89" s="88"/>
      <c r="B89" s="142" t="s">
        <v>158</v>
      </c>
      <c r="C89" s="103"/>
      <c r="D89" s="90" t="s">
        <v>159</v>
      </c>
      <c r="E89" s="264" t="e">
        <f>+#REF!</f>
        <v>#REF!</v>
      </c>
      <c r="F89" s="90"/>
      <c r="G89" s="90"/>
      <c r="H89" s="90"/>
      <c r="I89" s="90"/>
      <c r="J89" s="90"/>
      <c r="K89" s="90"/>
      <c r="L89" s="166"/>
      <c r="M89" s="166"/>
    </row>
    <row r="90" spans="1:13" ht="14.25" x14ac:dyDescent="0.2">
      <c r="A90" s="85" t="s">
        <v>160</v>
      </c>
      <c r="B90" s="85"/>
      <c r="C90" s="105"/>
      <c r="D90" s="36" t="s">
        <v>213</v>
      </c>
      <c r="E90" s="252" t="e">
        <f>+#REF!</f>
        <v>#REF!</v>
      </c>
      <c r="F90" s="36"/>
      <c r="G90" s="36"/>
      <c r="H90" s="36"/>
      <c r="I90" s="36"/>
      <c r="J90" s="36"/>
      <c r="K90" s="36"/>
      <c r="L90" s="150"/>
      <c r="M90" s="150"/>
    </row>
    <row r="91" spans="1:13" ht="13.5" x14ac:dyDescent="0.2">
      <c r="A91" s="89"/>
      <c r="B91" s="142" t="s">
        <v>161</v>
      </c>
      <c r="C91" s="103"/>
      <c r="D91" s="90" t="s">
        <v>163</v>
      </c>
      <c r="E91" s="264" t="e">
        <f>+#REF!</f>
        <v>#REF!</v>
      </c>
      <c r="F91" s="90"/>
      <c r="G91" s="90"/>
      <c r="H91" s="90"/>
      <c r="I91" s="90"/>
      <c r="J91" s="90"/>
      <c r="K91" s="90"/>
      <c r="L91" s="166"/>
      <c r="M91" s="166"/>
    </row>
    <row r="92" spans="1:13" ht="13.5" x14ac:dyDescent="0.2">
      <c r="A92" s="89"/>
      <c r="B92" s="142" t="s">
        <v>162</v>
      </c>
      <c r="C92" s="103"/>
      <c r="D92" s="90" t="s">
        <v>165</v>
      </c>
      <c r="E92" s="264" t="e">
        <f>+#REF!</f>
        <v>#REF!</v>
      </c>
      <c r="F92" s="90"/>
      <c r="G92" s="90"/>
      <c r="H92" s="90"/>
      <c r="I92" s="90"/>
      <c r="J92" s="90"/>
      <c r="K92" s="90"/>
      <c r="L92" s="166"/>
      <c r="M92" s="166"/>
    </row>
    <row r="93" spans="1:13" ht="27" x14ac:dyDescent="0.2">
      <c r="A93" s="89"/>
      <c r="B93" s="142" t="s">
        <v>164</v>
      </c>
      <c r="C93" s="103"/>
      <c r="D93" s="90" t="s">
        <v>167</v>
      </c>
      <c r="E93" s="264" t="e">
        <f>+#REF!</f>
        <v>#REF!</v>
      </c>
      <c r="F93" s="90"/>
      <c r="G93" s="90"/>
      <c r="H93" s="90"/>
      <c r="I93" s="90"/>
      <c r="J93" s="90"/>
      <c r="K93" s="90"/>
      <c r="L93" s="166"/>
      <c r="M93" s="166"/>
    </row>
    <row r="94" spans="1:13" ht="13.5" x14ac:dyDescent="0.2">
      <c r="A94" s="89"/>
      <c r="B94" s="142" t="s">
        <v>166</v>
      </c>
      <c r="C94" s="103"/>
      <c r="D94" s="90" t="s">
        <v>169</v>
      </c>
      <c r="E94" s="264" t="e">
        <f>+#REF!</f>
        <v>#REF!</v>
      </c>
      <c r="F94" s="90"/>
      <c r="G94" s="90"/>
      <c r="H94" s="90"/>
      <c r="I94" s="90"/>
      <c r="J94" s="90"/>
      <c r="K94" s="90"/>
      <c r="L94" s="166"/>
      <c r="M94" s="166"/>
    </row>
    <row r="95" spans="1:13" ht="27" x14ac:dyDescent="0.2">
      <c r="A95" s="89"/>
      <c r="B95" s="142" t="s">
        <v>168</v>
      </c>
      <c r="C95" s="103"/>
      <c r="D95" s="90" t="s">
        <v>171</v>
      </c>
      <c r="E95" s="264" t="e">
        <f>+#REF!</f>
        <v>#REF!</v>
      </c>
      <c r="F95" s="90"/>
      <c r="G95" s="90"/>
      <c r="H95" s="90"/>
      <c r="I95" s="90"/>
      <c r="J95" s="90"/>
      <c r="K95" s="90"/>
      <c r="L95" s="166"/>
      <c r="M95" s="166"/>
    </row>
    <row r="96" spans="1:13" ht="27.75" thickBot="1" x14ac:dyDescent="0.25">
      <c r="A96" s="89"/>
      <c r="B96" s="142" t="s">
        <v>170</v>
      </c>
      <c r="C96" s="103"/>
      <c r="D96" s="90" t="s">
        <v>172</v>
      </c>
      <c r="E96" s="264" t="e">
        <f>+#REF!</f>
        <v>#REF!</v>
      </c>
      <c r="F96" s="90"/>
      <c r="G96" s="90"/>
      <c r="H96" s="90"/>
      <c r="I96" s="90"/>
      <c r="J96" s="90"/>
      <c r="K96" s="90"/>
      <c r="L96" s="166"/>
      <c r="M96" s="166"/>
    </row>
    <row r="97" spans="1:13" ht="15" thickBot="1" x14ac:dyDescent="0.25">
      <c r="A97" s="106" t="s">
        <v>173</v>
      </c>
      <c r="B97" s="107"/>
      <c r="C97" s="108"/>
      <c r="D97" s="45" t="s">
        <v>32</v>
      </c>
      <c r="E97" s="250" t="e">
        <f>+#REF!</f>
        <v>#REF!</v>
      </c>
      <c r="F97" s="45"/>
      <c r="G97" s="45"/>
      <c r="H97" s="45"/>
      <c r="I97" s="45"/>
      <c r="J97" s="45"/>
      <c r="K97" s="45"/>
      <c r="L97" s="153"/>
      <c r="M97" s="153"/>
    </row>
    <row r="98" spans="1:13" ht="15" thickBot="1" x14ac:dyDescent="0.25">
      <c r="A98" s="109" t="s">
        <v>174</v>
      </c>
      <c r="B98" s="110"/>
      <c r="C98" s="111"/>
      <c r="D98" s="112" t="s">
        <v>39</v>
      </c>
      <c r="E98" s="268" t="e">
        <f>+#REF!</f>
        <v>#REF!</v>
      </c>
      <c r="F98" s="112"/>
      <c r="G98" s="112"/>
      <c r="H98" s="112"/>
      <c r="I98" s="112"/>
      <c r="J98" s="112"/>
      <c r="K98" s="112"/>
      <c r="L98" s="170"/>
      <c r="M98" s="170"/>
    </row>
    <row r="99" spans="1:13" ht="16.5" thickBot="1" x14ac:dyDescent="0.25">
      <c r="A99" s="54">
        <v>29999</v>
      </c>
      <c r="B99" s="113"/>
      <c r="C99" s="113"/>
      <c r="D99" s="114" t="s">
        <v>35</v>
      </c>
      <c r="E99" s="269" t="e">
        <f>+#REF!</f>
        <v>#REF!</v>
      </c>
      <c r="F99" s="114"/>
      <c r="G99" s="114"/>
      <c r="H99" s="114"/>
      <c r="I99" s="114"/>
      <c r="J99" s="114"/>
      <c r="K99" s="114"/>
      <c r="L99" s="171"/>
      <c r="M99" s="171"/>
    </row>
    <row r="100" spans="1:13" ht="17.25" thickBot="1" x14ac:dyDescent="0.3">
      <c r="A100" s="348" t="s">
        <v>36</v>
      </c>
      <c r="B100" s="349"/>
      <c r="C100" s="349"/>
      <c r="D100" s="349"/>
      <c r="E100" s="349"/>
      <c r="F100" s="349"/>
      <c r="G100" s="349"/>
      <c r="H100" s="349"/>
      <c r="I100" s="349"/>
      <c r="J100" s="349"/>
      <c r="K100" s="349"/>
      <c r="L100" s="349"/>
      <c r="M100" s="19"/>
    </row>
    <row r="101" spans="1:13" ht="14.25" x14ac:dyDescent="0.2">
      <c r="A101" s="85" t="s">
        <v>175</v>
      </c>
      <c r="B101" s="86"/>
      <c r="C101" s="115"/>
      <c r="D101" s="116" t="s">
        <v>17</v>
      </c>
      <c r="E101" s="270" t="e">
        <f>+#REF!</f>
        <v>#REF!</v>
      </c>
      <c r="F101" s="116"/>
      <c r="G101" s="116"/>
      <c r="H101" s="116"/>
      <c r="I101" s="116"/>
      <c r="J101" s="116"/>
      <c r="K101" s="116"/>
      <c r="L101" s="116"/>
      <c r="M101" s="116"/>
    </row>
    <row r="102" spans="1:13" ht="13.5" x14ac:dyDescent="0.2">
      <c r="A102" s="97"/>
      <c r="B102" s="140" t="s">
        <v>176</v>
      </c>
      <c r="C102" s="117"/>
      <c r="D102" s="118" t="s">
        <v>177</v>
      </c>
      <c r="E102" s="271" t="e">
        <f>+#REF!</f>
        <v>#REF!</v>
      </c>
      <c r="F102" s="118"/>
      <c r="G102" s="118"/>
      <c r="H102" s="118"/>
      <c r="I102" s="118"/>
      <c r="J102" s="118"/>
      <c r="K102" s="118"/>
      <c r="L102" s="118"/>
      <c r="M102" s="118"/>
    </row>
    <row r="103" spans="1:13" ht="13.5" x14ac:dyDescent="0.2">
      <c r="A103" s="97"/>
      <c r="B103" s="140"/>
      <c r="C103" s="117" t="s">
        <v>236</v>
      </c>
      <c r="D103" s="118" t="s">
        <v>238</v>
      </c>
      <c r="E103" s="271" t="e">
        <f>+#REF!</f>
        <v>#REF!</v>
      </c>
      <c r="F103" s="118"/>
      <c r="G103" s="118"/>
      <c r="H103" s="118"/>
      <c r="I103" s="118"/>
      <c r="J103" s="118"/>
      <c r="K103" s="118"/>
      <c r="L103" s="118"/>
      <c r="M103" s="118"/>
    </row>
    <row r="104" spans="1:13" ht="13.5" x14ac:dyDescent="0.2">
      <c r="A104" s="97"/>
      <c r="B104" s="140"/>
      <c r="C104" s="117" t="s">
        <v>237</v>
      </c>
      <c r="D104" s="118" t="s">
        <v>239</v>
      </c>
      <c r="E104" s="271" t="e">
        <f>+#REF!</f>
        <v>#REF!</v>
      </c>
      <c r="F104" s="118"/>
      <c r="G104" s="118"/>
      <c r="H104" s="118"/>
      <c r="I104" s="118"/>
      <c r="J104" s="118"/>
      <c r="K104" s="118"/>
      <c r="L104" s="118"/>
      <c r="M104" s="118"/>
    </row>
    <row r="105" spans="1:13" ht="27.75" thickBot="1" x14ac:dyDescent="0.25">
      <c r="A105" s="97"/>
      <c r="B105" s="140" t="s">
        <v>178</v>
      </c>
      <c r="C105" s="117"/>
      <c r="D105" s="118" t="s">
        <v>240</v>
      </c>
      <c r="E105" s="271" t="e">
        <f>+#REF!</f>
        <v>#REF!</v>
      </c>
      <c r="F105" s="118"/>
      <c r="G105" s="118"/>
      <c r="H105" s="118"/>
      <c r="I105" s="118"/>
      <c r="J105" s="118"/>
      <c r="K105" s="118"/>
      <c r="L105" s="118"/>
      <c r="M105" s="118"/>
    </row>
    <row r="106" spans="1:13" ht="14.25" x14ac:dyDescent="0.2">
      <c r="A106" s="85" t="s">
        <v>179</v>
      </c>
      <c r="B106" s="86"/>
      <c r="C106" s="115"/>
      <c r="D106" s="116" t="s">
        <v>18</v>
      </c>
      <c r="E106" s="270" t="e">
        <f>+#REF!</f>
        <v>#REF!</v>
      </c>
      <c r="F106" s="116"/>
      <c r="G106" s="116"/>
      <c r="H106" s="116"/>
      <c r="I106" s="116"/>
      <c r="J106" s="116"/>
      <c r="K106" s="116"/>
      <c r="L106" s="116"/>
      <c r="M106" s="116"/>
    </row>
    <row r="107" spans="1:13" ht="13.5" x14ac:dyDescent="0.2">
      <c r="A107" s="97"/>
      <c r="B107" s="140" t="s">
        <v>180</v>
      </c>
      <c r="C107" s="117"/>
      <c r="D107" s="118" t="s">
        <v>200</v>
      </c>
      <c r="E107" s="271" t="e">
        <f>+#REF!</f>
        <v>#REF!</v>
      </c>
      <c r="F107" s="118"/>
      <c r="G107" s="118"/>
      <c r="H107" s="118"/>
      <c r="I107" s="118"/>
      <c r="J107" s="118"/>
      <c r="K107" s="118"/>
      <c r="L107" s="118"/>
      <c r="M107" s="118"/>
    </row>
    <row r="108" spans="1:13" ht="13.5" x14ac:dyDescent="0.2">
      <c r="A108" s="97"/>
      <c r="B108" s="140" t="s">
        <v>181</v>
      </c>
      <c r="C108" s="117"/>
      <c r="D108" s="118" t="s">
        <v>201</v>
      </c>
      <c r="E108" s="271" t="e">
        <f>+#REF!</f>
        <v>#REF!</v>
      </c>
      <c r="F108" s="118"/>
      <c r="G108" s="118"/>
      <c r="H108" s="118"/>
      <c r="I108" s="118"/>
      <c r="J108" s="118"/>
      <c r="K108" s="118"/>
      <c r="L108" s="118"/>
      <c r="M108" s="118"/>
    </row>
    <row r="109" spans="1:13" ht="13.5" x14ac:dyDescent="0.2">
      <c r="A109" s="97"/>
      <c r="B109" s="140" t="s">
        <v>183</v>
      </c>
      <c r="C109" s="117"/>
      <c r="D109" s="118" t="s">
        <v>182</v>
      </c>
      <c r="E109" s="271" t="e">
        <f>+#REF!</f>
        <v>#REF!</v>
      </c>
      <c r="F109" s="118"/>
      <c r="G109" s="118"/>
      <c r="H109" s="118"/>
      <c r="I109" s="118"/>
      <c r="J109" s="118"/>
      <c r="K109" s="118"/>
      <c r="L109" s="118"/>
      <c r="M109" s="118"/>
    </row>
    <row r="110" spans="1:13" ht="13.5" x14ac:dyDescent="0.2">
      <c r="A110" s="97"/>
      <c r="B110" s="140" t="s">
        <v>185</v>
      </c>
      <c r="C110" s="117"/>
      <c r="D110" s="118" t="s">
        <v>184</v>
      </c>
      <c r="E110" s="271" t="e">
        <f>+#REF!</f>
        <v>#REF!</v>
      </c>
      <c r="F110" s="118"/>
      <c r="G110" s="118"/>
      <c r="H110" s="118"/>
      <c r="I110" s="118"/>
      <c r="J110" s="118"/>
      <c r="K110" s="118"/>
      <c r="L110" s="118"/>
      <c r="M110" s="118"/>
    </row>
    <row r="111" spans="1:13" ht="14.25" thickBot="1" x14ac:dyDescent="0.25">
      <c r="A111" s="119"/>
      <c r="B111" s="143" t="s">
        <v>199</v>
      </c>
      <c r="C111" s="120"/>
      <c r="D111" s="144" t="s">
        <v>217</v>
      </c>
      <c r="E111" s="272" t="e">
        <f>+#REF!</f>
        <v>#REF!</v>
      </c>
      <c r="F111" s="144"/>
      <c r="G111" s="144"/>
      <c r="H111" s="144"/>
      <c r="I111" s="144"/>
      <c r="J111" s="144"/>
      <c r="K111" s="144"/>
      <c r="L111" s="144"/>
      <c r="M111" s="144"/>
    </row>
    <row r="112" spans="1:13" ht="15" thickBot="1" x14ac:dyDescent="0.25">
      <c r="A112" s="121" t="s">
        <v>186</v>
      </c>
      <c r="B112" s="122"/>
      <c r="C112" s="123"/>
      <c r="D112" s="124" t="s">
        <v>19</v>
      </c>
      <c r="E112" s="273" t="e">
        <f>+#REF!</f>
        <v>#REF!</v>
      </c>
      <c r="F112" s="124"/>
      <c r="G112" s="124"/>
      <c r="H112" s="124"/>
      <c r="I112" s="124"/>
      <c r="J112" s="124"/>
      <c r="K112" s="124"/>
      <c r="L112" s="124"/>
      <c r="M112" s="124"/>
    </row>
    <row r="113" spans="1:13" ht="15" thickBot="1" x14ac:dyDescent="0.25">
      <c r="A113" s="106" t="s">
        <v>187</v>
      </c>
      <c r="B113" s="125"/>
      <c r="C113" s="126"/>
      <c r="D113" s="127" t="s">
        <v>20</v>
      </c>
      <c r="E113" s="274" t="e">
        <f>+#REF!</f>
        <v>#REF!</v>
      </c>
      <c r="F113" s="127"/>
      <c r="G113" s="127"/>
      <c r="H113" s="127"/>
      <c r="I113" s="127"/>
      <c r="J113" s="127"/>
      <c r="K113" s="127"/>
      <c r="L113" s="127"/>
      <c r="M113" s="127"/>
    </row>
    <row r="114" spans="1:13" ht="15" thickBot="1" x14ac:dyDescent="0.25">
      <c r="A114" s="121" t="s">
        <v>188</v>
      </c>
      <c r="B114" s="122"/>
      <c r="C114" s="123"/>
      <c r="D114" s="124" t="s">
        <v>40</v>
      </c>
      <c r="E114" s="273" t="e">
        <f>+#REF!</f>
        <v>#REF!</v>
      </c>
      <c r="F114" s="124"/>
      <c r="G114" s="124"/>
      <c r="H114" s="124"/>
      <c r="I114" s="124"/>
      <c r="J114" s="124"/>
      <c r="K114" s="124"/>
      <c r="L114" s="124"/>
      <c r="M114" s="124"/>
    </row>
    <row r="115" spans="1:13" ht="15" thickBot="1" x14ac:dyDescent="0.25">
      <c r="A115" s="106" t="s">
        <v>189</v>
      </c>
      <c r="B115" s="125"/>
      <c r="C115" s="126"/>
      <c r="D115" s="127" t="s">
        <v>241</v>
      </c>
      <c r="E115" s="274" t="e">
        <f>+#REF!</f>
        <v>#REF!</v>
      </c>
      <c r="F115" s="127"/>
      <c r="G115" s="127"/>
      <c r="H115" s="127"/>
      <c r="I115" s="127"/>
      <c r="J115" s="127"/>
      <c r="K115" s="127"/>
      <c r="L115" s="127"/>
      <c r="M115" s="127"/>
    </row>
    <row r="116" spans="1:13" ht="15" thickBot="1" x14ac:dyDescent="0.25">
      <c r="A116" s="121" t="s">
        <v>190</v>
      </c>
      <c r="B116" s="125"/>
      <c r="C116" s="126"/>
      <c r="D116" s="127" t="s">
        <v>214</v>
      </c>
      <c r="E116" s="274" t="e">
        <f>+#REF!</f>
        <v>#REF!</v>
      </c>
      <c r="F116" s="127"/>
      <c r="G116" s="127"/>
      <c r="H116" s="127"/>
      <c r="I116" s="127"/>
      <c r="J116" s="127"/>
      <c r="K116" s="127"/>
      <c r="L116" s="127"/>
      <c r="M116" s="127"/>
    </row>
    <row r="117" spans="1:13" ht="15" thickBot="1" x14ac:dyDescent="0.25">
      <c r="A117" s="106" t="s">
        <v>242</v>
      </c>
      <c r="B117" s="122"/>
      <c r="C117" s="123"/>
      <c r="D117" s="128" t="s">
        <v>191</v>
      </c>
      <c r="E117" s="275" t="e">
        <f>+#REF!</f>
        <v>#REF!</v>
      </c>
      <c r="F117" s="128"/>
      <c r="G117" s="128"/>
      <c r="H117" s="128"/>
      <c r="I117" s="128"/>
      <c r="J117" s="128"/>
      <c r="K117" s="128"/>
      <c r="L117" s="128"/>
      <c r="M117" s="128"/>
    </row>
    <row r="118" spans="1:13" ht="16.5" thickBot="1" x14ac:dyDescent="0.25">
      <c r="A118" s="129">
        <v>39999</v>
      </c>
      <c r="B118" s="126"/>
      <c r="C118" s="107"/>
      <c r="D118" s="130" t="s">
        <v>37</v>
      </c>
      <c r="E118" s="275" t="e">
        <f>+#REF!</f>
        <v>#REF!</v>
      </c>
      <c r="F118" s="128"/>
      <c r="G118" s="128"/>
      <c r="H118" s="128"/>
      <c r="I118" s="128"/>
      <c r="J118" s="128"/>
      <c r="K118" s="128"/>
      <c r="L118" s="128"/>
      <c r="M118" s="128"/>
    </row>
    <row r="119" spans="1:13" s="3" customFormat="1" ht="16.5" thickBot="1" x14ac:dyDescent="0.25">
      <c r="A119" s="173" t="s">
        <v>252</v>
      </c>
      <c r="B119" s="113"/>
      <c r="C119" s="107"/>
      <c r="D119" s="130" t="s">
        <v>251</v>
      </c>
      <c r="E119" s="235" t="e">
        <f>+#REF!</f>
        <v>#REF!</v>
      </c>
      <c r="F119" s="22"/>
      <c r="G119" s="22"/>
      <c r="H119" s="22"/>
      <c r="I119" s="21"/>
      <c r="J119" s="22"/>
      <c r="K119" s="22"/>
      <c r="L119" s="22"/>
      <c r="M119" s="21"/>
    </row>
    <row r="120" spans="1:13" ht="16.5" thickBot="1" x14ac:dyDescent="0.25">
      <c r="A120" s="52">
        <v>49999</v>
      </c>
      <c r="B120" s="52"/>
      <c r="C120" s="131"/>
      <c r="D120" s="132" t="s">
        <v>38</v>
      </c>
      <c r="E120" s="276" t="e">
        <f>+#REF!</f>
        <v>#REF!</v>
      </c>
      <c r="F120" s="132"/>
      <c r="G120" s="132"/>
      <c r="H120" s="132"/>
      <c r="I120" s="132"/>
      <c r="J120" s="132"/>
      <c r="K120" s="132"/>
      <c r="L120" s="132"/>
      <c r="M120" s="132"/>
    </row>
  </sheetData>
  <mergeCells count="17"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  <mergeCell ref="M7:M8"/>
    <mergeCell ref="D1:L1"/>
    <mergeCell ref="A9:L9"/>
    <mergeCell ref="K7:K8"/>
    <mergeCell ref="E7:E8"/>
    <mergeCell ref="A2:E2"/>
    <mergeCell ref="G7:G8"/>
  </mergeCells>
  <pageMargins left="3.937007874015748E-2" right="3.937007874015748E-2" top="0.43307086614173229" bottom="0.19685039370078741" header="0.15748031496062992" footer="0.15748031496062992"/>
  <pageSetup paperSize="9" scale="56" firstPageNumber="127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8"/>
  <sheetViews>
    <sheetView view="pageBreakPreview" zoomScale="60" zoomScaleNormal="75" workbookViewId="0">
      <selection activeCell="D84" sqref="D84"/>
    </sheetView>
  </sheetViews>
  <sheetFormatPr defaultColWidth="8.85546875" defaultRowHeight="12.75" x14ac:dyDescent="0.2"/>
  <cols>
    <col min="1" max="1" width="8.28515625" style="189" bestFit="1" customWidth="1"/>
    <col min="2" max="2" width="56.42578125" style="189" bestFit="1" customWidth="1"/>
    <col min="3" max="3" width="13.42578125" style="189" customWidth="1"/>
    <col min="4" max="4" width="9.140625" style="189"/>
    <col min="5" max="5" width="41.7109375" style="189" customWidth="1"/>
    <col min="6" max="6" width="13.28515625" style="189" customWidth="1"/>
    <col min="7" max="7" width="9.140625" style="189"/>
    <col min="8" max="8" width="39.28515625" style="189" customWidth="1"/>
    <col min="9" max="9" width="8.140625" style="189" customWidth="1"/>
    <col min="10" max="256" width="9.140625" style="189"/>
    <col min="257" max="257" width="4.42578125" style="189" customWidth="1"/>
    <col min="258" max="258" width="82" style="189" customWidth="1"/>
    <col min="259" max="259" width="19.140625" style="189" customWidth="1"/>
    <col min="260" max="512" width="9.140625" style="189"/>
    <col min="513" max="513" width="4.42578125" style="189" customWidth="1"/>
    <col min="514" max="514" width="82" style="189" customWidth="1"/>
    <col min="515" max="515" width="19.140625" style="189" customWidth="1"/>
    <col min="516" max="768" width="9.140625" style="189"/>
    <col min="769" max="769" width="4.42578125" style="189" customWidth="1"/>
    <col min="770" max="770" width="82" style="189" customWidth="1"/>
    <col min="771" max="771" width="19.140625" style="189" customWidth="1"/>
    <col min="772" max="1024" width="9.140625" style="189"/>
    <col min="1025" max="1025" width="4.42578125" style="189" customWidth="1"/>
    <col min="1026" max="1026" width="82" style="189" customWidth="1"/>
    <col min="1027" max="1027" width="19.140625" style="189" customWidth="1"/>
    <col min="1028" max="1280" width="9.140625" style="189"/>
    <col min="1281" max="1281" width="4.42578125" style="189" customWidth="1"/>
    <col min="1282" max="1282" width="82" style="189" customWidth="1"/>
    <col min="1283" max="1283" width="19.140625" style="189" customWidth="1"/>
    <col min="1284" max="1536" width="9.140625" style="189"/>
    <col min="1537" max="1537" width="4.42578125" style="189" customWidth="1"/>
    <col min="1538" max="1538" width="82" style="189" customWidth="1"/>
    <col min="1539" max="1539" width="19.140625" style="189" customWidth="1"/>
    <col min="1540" max="1792" width="9.140625" style="189"/>
    <col min="1793" max="1793" width="4.42578125" style="189" customWidth="1"/>
    <col min="1794" max="1794" width="82" style="189" customWidth="1"/>
    <col min="1795" max="1795" width="19.140625" style="189" customWidth="1"/>
    <col min="1796" max="2048" width="9.140625" style="189"/>
    <col min="2049" max="2049" width="4.42578125" style="189" customWidth="1"/>
    <col min="2050" max="2050" width="82" style="189" customWidth="1"/>
    <col min="2051" max="2051" width="19.140625" style="189" customWidth="1"/>
    <col min="2052" max="2304" width="9.140625" style="189"/>
    <col min="2305" max="2305" width="4.42578125" style="189" customWidth="1"/>
    <col min="2306" max="2306" width="82" style="189" customWidth="1"/>
    <col min="2307" max="2307" width="19.140625" style="189" customWidth="1"/>
    <col min="2308" max="2560" width="9.140625" style="189"/>
    <col min="2561" max="2561" width="4.42578125" style="189" customWidth="1"/>
    <col min="2562" max="2562" width="82" style="189" customWidth="1"/>
    <col min="2563" max="2563" width="19.140625" style="189" customWidth="1"/>
    <col min="2564" max="2816" width="9.140625" style="189"/>
    <col min="2817" max="2817" width="4.42578125" style="189" customWidth="1"/>
    <col min="2818" max="2818" width="82" style="189" customWidth="1"/>
    <col min="2819" max="2819" width="19.140625" style="189" customWidth="1"/>
    <col min="2820" max="3072" width="9.140625" style="189"/>
    <col min="3073" max="3073" width="4.42578125" style="189" customWidth="1"/>
    <col min="3074" max="3074" width="82" style="189" customWidth="1"/>
    <col min="3075" max="3075" width="19.140625" style="189" customWidth="1"/>
    <col min="3076" max="3328" width="9.140625" style="189"/>
    <col min="3329" max="3329" width="4.42578125" style="189" customWidth="1"/>
    <col min="3330" max="3330" width="82" style="189" customWidth="1"/>
    <col min="3331" max="3331" width="19.140625" style="189" customWidth="1"/>
    <col min="3332" max="3584" width="9.140625" style="189"/>
    <col min="3585" max="3585" width="4.42578125" style="189" customWidth="1"/>
    <col min="3586" max="3586" width="82" style="189" customWidth="1"/>
    <col min="3587" max="3587" width="19.140625" style="189" customWidth="1"/>
    <col min="3588" max="3840" width="9.140625" style="189"/>
    <col min="3841" max="3841" width="4.42578125" style="189" customWidth="1"/>
    <col min="3842" max="3842" width="82" style="189" customWidth="1"/>
    <col min="3843" max="3843" width="19.140625" style="189" customWidth="1"/>
    <col min="3844" max="4096" width="9.140625" style="189"/>
    <col min="4097" max="4097" width="4.42578125" style="189" customWidth="1"/>
    <col min="4098" max="4098" width="82" style="189" customWidth="1"/>
    <col min="4099" max="4099" width="19.140625" style="189" customWidth="1"/>
    <col min="4100" max="4352" width="9.140625" style="189"/>
    <col min="4353" max="4353" width="4.42578125" style="189" customWidth="1"/>
    <col min="4354" max="4354" width="82" style="189" customWidth="1"/>
    <col min="4355" max="4355" width="19.140625" style="189" customWidth="1"/>
    <col min="4356" max="4608" width="9.140625" style="189"/>
    <col min="4609" max="4609" width="4.42578125" style="189" customWidth="1"/>
    <col min="4610" max="4610" width="82" style="189" customWidth="1"/>
    <col min="4611" max="4611" width="19.140625" style="189" customWidth="1"/>
    <col min="4612" max="4864" width="9.140625" style="189"/>
    <col min="4865" max="4865" width="4.42578125" style="189" customWidth="1"/>
    <col min="4866" max="4866" width="82" style="189" customWidth="1"/>
    <col min="4867" max="4867" width="19.140625" style="189" customWidth="1"/>
    <col min="4868" max="5120" width="9.140625" style="189"/>
    <col min="5121" max="5121" width="4.42578125" style="189" customWidth="1"/>
    <col min="5122" max="5122" width="82" style="189" customWidth="1"/>
    <col min="5123" max="5123" width="19.140625" style="189" customWidth="1"/>
    <col min="5124" max="5376" width="9.140625" style="189"/>
    <col min="5377" max="5377" width="4.42578125" style="189" customWidth="1"/>
    <col min="5378" max="5378" width="82" style="189" customWidth="1"/>
    <col min="5379" max="5379" width="19.140625" style="189" customWidth="1"/>
    <col min="5380" max="5632" width="9.140625" style="189"/>
    <col min="5633" max="5633" width="4.42578125" style="189" customWidth="1"/>
    <col min="5634" max="5634" width="82" style="189" customWidth="1"/>
    <col min="5635" max="5635" width="19.140625" style="189" customWidth="1"/>
    <col min="5636" max="5888" width="9.140625" style="189"/>
    <col min="5889" max="5889" width="4.42578125" style="189" customWidth="1"/>
    <col min="5890" max="5890" width="82" style="189" customWidth="1"/>
    <col min="5891" max="5891" width="19.140625" style="189" customWidth="1"/>
    <col min="5892" max="6144" width="9.140625" style="189"/>
    <col min="6145" max="6145" width="4.42578125" style="189" customWidth="1"/>
    <col min="6146" max="6146" width="82" style="189" customWidth="1"/>
    <col min="6147" max="6147" width="19.140625" style="189" customWidth="1"/>
    <col min="6148" max="6400" width="9.140625" style="189"/>
    <col min="6401" max="6401" width="4.42578125" style="189" customWidth="1"/>
    <col min="6402" max="6402" width="82" style="189" customWidth="1"/>
    <col min="6403" max="6403" width="19.140625" style="189" customWidth="1"/>
    <col min="6404" max="6656" width="9.140625" style="189"/>
    <col min="6657" max="6657" width="4.42578125" style="189" customWidth="1"/>
    <col min="6658" max="6658" width="82" style="189" customWidth="1"/>
    <col min="6659" max="6659" width="19.140625" style="189" customWidth="1"/>
    <col min="6660" max="6912" width="9.140625" style="189"/>
    <col min="6913" max="6913" width="4.42578125" style="189" customWidth="1"/>
    <col min="6914" max="6914" width="82" style="189" customWidth="1"/>
    <col min="6915" max="6915" width="19.140625" style="189" customWidth="1"/>
    <col min="6916" max="7168" width="9.140625" style="189"/>
    <col min="7169" max="7169" width="4.42578125" style="189" customWidth="1"/>
    <col min="7170" max="7170" width="82" style="189" customWidth="1"/>
    <col min="7171" max="7171" width="19.140625" style="189" customWidth="1"/>
    <col min="7172" max="7424" width="9.140625" style="189"/>
    <col min="7425" max="7425" width="4.42578125" style="189" customWidth="1"/>
    <col min="7426" max="7426" width="82" style="189" customWidth="1"/>
    <col min="7427" max="7427" width="19.140625" style="189" customWidth="1"/>
    <col min="7428" max="7680" width="9.140625" style="189"/>
    <col min="7681" max="7681" width="4.42578125" style="189" customWidth="1"/>
    <col min="7682" max="7682" width="82" style="189" customWidth="1"/>
    <col min="7683" max="7683" width="19.140625" style="189" customWidth="1"/>
    <col min="7684" max="7936" width="9.140625" style="189"/>
    <col min="7937" max="7937" width="4.42578125" style="189" customWidth="1"/>
    <col min="7938" max="7938" width="82" style="189" customWidth="1"/>
    <col min="7939" max="7939" width="19.140625" style="189" customWidth="1"/>
    <col min="7940" max="8192" width="9.140625" style="189"/>
    <col min="8193" max="8193" width="4.42578125" style="189" customWidth="1"/>
    <col min="8194" max="8194" width="82" style="189" customWidth="1"/>
    <col min="8195" max="8195" width="19.140625" style="189" customWidth="1"/>
    <col min="8196" max="8448" width="9.140625" style="189"/>
    <col min="8449" max="8449" width="4.42578125" style="189" customWidth="1"/>
    <col min="8450" max="8450" width="82" style="189" customWidth="1"/>
    <col min="8451" max="8451" width="19.140625" style="189" customWidth="1"/>
    <col min="8452" max="8704" width="9.140625" style="189"/>
    <col min="8705" max="8705" width="4.42578125" style="189" customWidth="1"/>
    <col min="8706" max="8706" width="82" style="189" customWidth="1"/>
    <col min="8707" max="8707" width="19.140625" style="189" customWidth="1"/>
    <col min="8708" max="8960" width="9.140625" style="189"/>
    <col min="8961" max="8961" width="4.42578125" style="189" customWidth="1"/>
    <col min="8962" max="8962" width="82" style="189" customWidth="1"/>
    <col min="8963" max="8963" width="19.140625" style="189" customWidth="1"/>
    <col min="8964" max="9216" width="9.140625" style="189"/>
    <col min="9217" max="9217" width="4.42578125" style="189" customWidth="1"/>
    <col min="9218" max="9218" width="82" style="189" customWidth="1"/>
    <col min="9219" max="9219" width="19.140625" style="189" customWidth="1"/>
    <col min="9220" max="9472" width="9.140625" style="189"/>
    <col min="9473" max="9473" width="4.42578125" style="189" customWidth="1"/>
    <col min="9474" max="9474" width="82" style="189" customWidth="1"/>
    <col min="9475" max="9475" width="19.140625" style="189" customWidth="1"/>
    <col min="9476" max="9728" width="9.140625" style="189"/>
    <col min="9729" max="9729" width="4.42578125" style="189" customWidth="1"/>
    <col min="9730" max="9730" width="82" style="189" customWidth="1"/>
    <col min="9731" max="9731" width="19.140625" style="189" customWidth="1"/>
    <col min="9732" max="9984" width="9.140625" style="189"/>
    <col min="9985" max="9985" width="4.42578125" style="189" customWidth="1"/>
    <col min="9986" max="9986" width="82" style="189" customWidth="1"/>
    <col min="9987" max="9987" width="19.140625" style="189" customWidth="1"/>
    <col min="9988" max="10240" width="9.140625" style="189"/>
    <col min="10241" max="10241" width="4.42578125" style="189" customWidth="1"/>
    <col min="10242" max="10242" width="82" style="189" customWidth="1"/>
    <col min="10243" max="10243" width="19.140625" style="189" customWidth="1"/>
    <col min="10244" max="10496" width="9.140625" style="189"/>
    <col min="10497" max="10497" width="4.42578125" style="189" customWidth="1"/>
    <col min="10498" max="10498" width="82" style="189" customWidth="1"/>
    <col min="10499" max="10499" width="19.140625" style="189" customWidth="1"/>
    <col min="10500" max="10752" width="9.140625" style="189"/>
    <col min="10753" max="10753" width="4.42578125" style="189" customWidth="1"/>
    <col min="10754" max="10754" width="82" style="189" customWidth="1"/>
    <col min="10755" max="10755" width="19.140625" style="189" customWidth="1"/>
    <col min="10756" max="11008" width="9.140625" style="189"/>
    <col min="11009" max="11009" width="4.42578125" style="189" customWidth="1"/>
    <col min="11010" max="11010" width="82" style="189" customWidth="1"/>
    <col min="11011" max="11011" width="19.140625" style="189" customWidth="1"/>
    <col min="11012" max="11264" width="9.140625" style="189"/>
    <col min="11265" max="11265" width="4.42578125" style="189" customWidth="1"/>
    <col min="11266" max="11266" width="82" style="189" customWidth="1"/>
    <col min="11267" max="11267" width="19.140625" style="189" customWidth="1"/>
    <col min="11268" max="11520" width="9.140625" style="189"/>
    <col min="11521" max="11521" width="4.42578125" style="189" customWidth="1"/>
    <col min="11522" max="11522" width="82" style="189" customWidth="1"/>
    <col min="11523" max="11523" width="19.140625" style="189" customWidth="1"/>
    <col min="11524" max="11776" width="9.140625" style="189"/>
    <col min="11777" max="11777" width="4.42578125" style="189" customWidth="1"/>
    <col min="11778" max="11778" width="82" style="189" customWidth="1"/>
    <col min="11779" max="11779" width="19.140625" style="189" customWidth="1"/>
    <col min="11780" max="12032" width="9.140625" style="189"/>
    <col min="12033" max="12033" width="4.42578125" style="189" customWidth="1"/>
    <col min="12034" max="12034" width="82" style="189" customWidth="1"/>
    <col min="12035" max="12035" width="19.140625" style="189" customWidth="1"/>
    <col min="12036" max="12288" width="9.140625" style="189"/>
    <col min="12289" max="12289" width="4.42578125" style="189" customWidth="1"/>
    <col min="12290" max="12290" width="82" style="189" customWidth="1"/>
    <col min="12291" max="12291" width="19.140625" style="189" customWidth="1"/>
    <col min="12292" max="12544" width="9.140625" style="189"/>
    <col min="12545" max="12545" width="4.42578125" style="189" customWidth="1"/>
    <col min="12546" max="12546" width="82" style="189" customWidth="1"/>
    <col min="12547" max="12547" width="19.140625" style="189" customWidth="1"/>
    <col min="12548" max="12800" width="9.140625" style="189"/>
    <col min="12801" max="12801" width="4.42578125" style="189" customWidth="1"/>
    <col min="12802" max="12802" width="82" style="189" customWidth="1"/>
    <col min="12803" max="12803" width="19.140625" style="189" customWidth="1"/>
    <col min="12804" max="13056" width="9.140625" style="189"/>
    <col min="13057" max="13057" width="4.42578125" style="189" customWidth="1"/>
    <col min="13058" max="13058" width="82" style="189" customWidth="1"/>
    <col min="13059" max="13059" width="19.140625" style="189" customWidth="1"/>
    <col min="13060" max="13312" width="9.140625" style="189"/>
    <col min="13313" max="13313" width="4.42578125" style="189" customWidth="1"/>
    <col min="13314" max="13314" width="82" style="189" customWidth="1"/>
    <col min="13315" max="13315" width="19.140625" style="189" customWidth="1"/>
    <col min="13316" max="13568" width="9.140625" style="189"/>
    <col min="13569" max="13569" width="4.42578125" style="189" customWidth="1"/>
    <col min="13570" max="13570" width="82" style="189" customWidth="1"/>
    <col min="13571" max="13571" width="19.140625" style="189" customWidth="1"/>
    <col min="13572" max="13824" width="9.140625" style="189"/>
    <col min="13825" max="13825" width="4.42578125" style="189" customWidth="1"/>
    <col min="13826" max="13826" width="82" style="189" customWidth="1"/>
    <col min="13827" max="13827" width="19.140625" style="189" customWidth="1"/>
    <col min="13828" max="14080" width="9.140625" style="189"/>
    <col min="14081" max="14081" width="4.42578125" style="189" customWidth="1"/>
    <col min="14082" max="14082" width="82" style="189" customWidth="1"/>
    <col min="14083" max="14083" width="19.140625" style="189" customWidth="1"/>
    <col min="14084" max="14336" width="9.140625" style="189"/>
    <col min="14337" max="14337" width="4.42578125" style="189" customWidth="1"/>
    <col min="14338" max="14338" width="82" style="189" customWidth="1"/>
    <col min="14339" max="14339" width="19.140625" style="189" customWidth="1"/>
    <col min="14340" max="14592" width="9.140625" style="189"/>
    <col min="14593" max="14593" width="4.42578125" style="189" customWidth="1"/>
    <col min="14594" max="14594" width="82" style="189" customWidth="1"/>
    <col min="14595" max="14595" width="19.140625" style="189" customWidth="1"/>
    <col min="14596" max="14848" width="9.140625" style="189"/>
    <col min="14849" max="14849" width="4.42578125" style="189" customWidth="1"/>
    <col min="14850" max="14850" width="82" style="189" customWidth="1"/>
    <col min="14851" max="14851" width="19.140625" style="189" customWidth="1"/>
    <col min="14852" max="15104" width="9.140625" style="189"/>
    <col min="15105" max="15105" width="4.42578125" style="189" customWidth="1"/>
    <col min="15106" max="15106" width="82" style="189" customWidth="1"/>
    <col min="15107" max="15107" width="19.140625" style="189" customWidth="1"/>
    <col min="15108" max="15360" width="9.140625" style="189"/>
    <col min="15361" max="15361" width="4.42578125" style="189" customWidth="1"/>
    <col min="15362" max="15362" width="82" style="189" customWidth="1"/>
    <col min="15363" max="15363" width="19.140625" style="189" customWidth="1"/>
    <col min="15364" max="15616" width="9.140625" style="189"/>
    <col min="15617" max="15617" width="4.42578125" style="189" customWidth="1"/>
    <col min="15618" max="15618" width="82" style="189" customWidth="1"/>
    <col min="15619" max="15619" width="19.140625" style="189" customWidth="1"/>
    <col min="15620" max="15872" width="9.140625" style="189"/>
    <col min="15873" max="15873" width="4.42578125" style="189" customWidth="1"/>
    <col min="15874" max="15874" width="82" style="189" customWidth="1"/>
    <col min="15875" max="15875" width="19.140625" style="189" customWidth="1"/>
    <col min="15876" max="16128" width="9.140625" style="189"/>
    <col min="16129" max="16129" width="4.42578125" style="189" customWidth="1"/>
    <col min="16130" max="16130" width="82" style="189" customWidth="1"/>
    <col min="16131" max="16131" width="19.140625" style="189" customWidth="1"/>
    <col min="16132" max="16383" width="9.140625" style="189"/>
    <col min="16384" max="16384" width="9.140625" style="189" customWidth="1"/>
  </cols>
  <sheetData>
    <row r="1" spans="1:9" ht="13.5" thickBot="1" x14ac:dyDescent="0.25">
      <c r="A1" s="188" t="s">
        <v>243</v>
      </c>
    </row>
    <row r="2" spans="1:9" s="190" customFormat="1" ht="41.25" customHeight="1" thickBot="1" x14ac:dyDescent="0.25">
      <c r="A2" s="394" t="s">
        <v>250</v>
      </c>
      <c r="B2" s="395"/>
      <c r="C2" s="395"/>
      <c r="D2" s="395"/>
      <c r="E2" s="395"/>
      <c r="F2" s="395"/>
      <c r="G2" s="395"/>
      <c r="H2" s="395"/>
      <c r="I2" s="396"/>
    </row>
    <row r="3" spans="1:9" ht="28.5" customHeight="1" thickBot="1" x14ac:dyDescent="0.25"/>
    <row r="4" spans="1:9" s="192" customFormat="1" ht="64.5" customHeight="1" thickBot="1" x14ac:dyDescent="0.25">
      <c r="A4" s="397">
        <v>19999</v>
      </c>
      <c r="B4" s="399" t="s">
        <v>229</v>
      </c>
      <c r="C4" s="191" t="s">
        <v>244</v>
      </c>
      <c r="D4" s="397">
        <v>29999</v>
      </c>
      <c r="E4" s="399" t="s">
        <v>35</v>
      </c>
      <c r="F4" s="191" t="s">
        <v>244</v>
      </c>
      <c r="G4" s="397">
        <v>39999</v>
      </c>
      <c r="H4" s="399" t="s">
        <v>37</v>
      </c>
      <c r="I4" s="191" t="s">
        <v>244</v>
      </c>
    </row>
    <row r="5" spans="1:9" ht="12.75" customHeight="1" thickBot="1" x14ac:dyDescent="0.25">
      <c r="A5" s="398"/>
      <c r="B5" s="400"/>
      <c r="C5" s="193">
        <f>'Allegato 3.a'!K27</f>
        <v>0</v>
      </c>
      <c r="D5" s="398"/>
      <c r="E5" s="400"/>
      <c r="F5" s="193">
        <f>'Allegato 3.a'!K99</f>
        <v>0</v>
      </c>
      <c r="G5" s="398"/>
      <c r="H5" s="400"/>
      <c r="I5" s="193">
        <f>'Allegato 3.a'!K118</f>
        <v>0</v>
      </c>
    </row>
    <row r="6" spans="1:9" ht="12.75" customHeight="1" x14ac:dyDescent="0.2">
      <c r="B6" s="194"/>
      <c r="C6" s="194"/>
      <c r="E6" s="194"/>
      <c r="F6" s="194"/>
      <c r="H6" s="194"/>
      <c r="I6" s="194"/>
    </row>
    <row r="7" spans="1:9" ht="12.75" customHeight="1" x14ac:dyDescent="0.2">
      <c r="B7" s="194"/>
      <c r="C7" s="194"/>
      <c r="E7" s="194"/>
      <c r="F7" s="194"/>
      <c r="H7" s="194"/>
      <c r="I7" s="194"/>
    </row>
    <row r="8" spans="1:9" ht="12.75" customHeight="1" x14ac:dyDescent="0.2">
      <c r="B8" s="194"/>
      <c r="C8" s="194"/>
      <c r="E8" s="194"/>
      <c r="F8" s="194"/>
      <c r="H8" s="194"/>
      <c r="I8" s="194"/>
    </row>
    <row r="9" spans="1:9" ht="12.75" customHeight="1" x14ac:dyDescent="0.2">
      <c r="B9" s="194"/>
      <c r="C9" s="194"/>
      <c r="E9" s="194"/>
      <c r="F9" s="194"/>
      <c r="H9" s="194"/>
      <c r="I9" s="194"/>
    </row>
    <row r="10" spans="1:9" x14ac:dyDescent="0.2">
      <c r="B10" s="194"/>
      <c r="C10" s="194"/>
      <c r="E10" s="194"/>
      <c r="F10" s="194"/>
      <c r="H10" s="194"/>
      <c r="I10" s="194"/>
    </row>
    <row r="11" spans="1:9" ht="12.75" customHeight="1" x14ac:dyDescent="0.2">
      <c r="B11" s="194"/>
      <c r="C11" s="194"/>
      <c r="E11" s="194"/>
      <c r="F11" s="194"/>
      <c r="H11" s="194"/>
      <c r="I11" s="194"/>
    </row>
    <row r="12" spans="1:9" ht="12.75" customHeight="1" x14ac:dyDescent="0.2">
      <c r="B12" s="195"/>
      <c r="C12" s="194"/>
      <c r="E12" s="195"/>
      <c r="F12" s="194"/>
      <c r="H12" s="195"/>
      <c r="I12" s="194"/>
    </row>
    <row r="13" spans="1:9" ht="12.75" customHeight="1" x14ac:dyDescent="0.2">
      <c r="B13" s="194"/>
      <c r="C13" s="194"/>
      <c r="E13" s="194"/>
      <c r="F13" s="194"/>
      <c r="H13" s="194"/>
      <c r="I13" s="194"/>
    </row>
    <row r="14" spans="1:9" ht="12.75" customHeight="1" x14ac:dyDescent="0.2">
      <c r="B14" s="194"/>
      <c r="C14" s="194"/>
      <c r="E14" s="194"/>
      <c r="F14" s="194"/>
      <c r="H14" s="194"/>
      <c r="I14" s="194"/>
    </row>
    <row r="15" spans="1:9" ht="12.75" customHeight="1" x14ac:dyDescent="0.2">
      <c r="B15" s="194"/>
      <c r="C15" s="194"/>
      <c r="E15" s="194"/>
      <c r="F15" s="194"/>
      <c r="H15" s="194"/>
      <c r="I15" s="194"/>
    </row>
    <row r="16" spans="1:9" ht="12.75" customHeight="1" x14ac:dyDescent="0.2">
      <c r="B16" s="194"/>
      <c r="C16" s="194"/>
      <c r="E16" s="194"/>
      <c r="F16" s="194"/>
      <c r="H16" s="194"/>
      <c r="I16" s="194"/>
    </row>
    <row r="17" spans="1:9" ht="12.75" customHeight="1" x14ac:dyDescent="0.2">
      <c r="B17" s="194"/>
      <c r="C17" s="194"/>
      <c r="E17" s="194"/>
      <c r="F17" s="194"/>
      <c r="H17" s="194"/>
      <c r="I17" s="194"/>
    </row>
    <row r="18" spans="1:9" ht="12.75" customHeight="1" x14ac:dyDescent="0.2">
      <c r="B18" s="194"/>
      <c r="C18" s="194"/>
      <c r="E18" s="194"/>
      <c r="F18" s="194"/>
      <c r="H18" s="194"/>
      <c r="I18" s="194"/>
    </row>
    <row r="19" spans="1:9" ht="12.75" customHeight="1" x14ac:dyDescent="0.2">
      <c r="B19" s="194"/>
      <c r="C19" s="194"/>
      <c r="E19" s="194"/>
      <c r="F19" s="194"/>
      <c r="H19" s="194"/>
      <c r="I19" s="194"/>
    </row>
    <row r="20" spans="1:9" ht="12.75" customHeight="1" x14ac:dyDescent="0.2">
      <c r="C20" s="194"/>
      <c r="F20" s="194"/>
      <c r="I20" s="194"/>
    </row>
    <row r="21" spans="1:9" ht="14.25" customHeight="1" x14ac:dyDescent="0.2">
      <c r="A21" s="188"/>
      <c r="B21" s="196"/>
      <c r="C21" s="194"/>
      <c r="D21" s="188"/>
      <c r="E21" s="196"/>
      <c r="F21" s="194"/>
      <c r="G21" s="188"/>
      <c r="H21" s="196"/>
      <c r="I21" s="194"/>
    </row>
    <row r="22" spans="1:9" ht="12.75" customHeight="1" x14ac:dyDescent="0.2">
      <c r="B22" s="196"/>
      <c r="C22" s="194"/>
      <c r="E22" s="196"/>
      <c r="F22" s="194"/>
      <c r="H22" s="196"/>
      <c r="I22" s="194"/>
    </row>
    <row r="23" spans="1:9" ht="12.75" customHeight="1" x14ac:dyDescent="0.2">
      <c r="B23" s="196"/>
      <c r="C23" s="194"/>
      <c r="E23" s="196"/>
      <c r="F23" s="194"/>
      <c r="H23" s="196"/>
      <c r="I23" s="194"/>
    </row>
    <row r="24" spans="1:9" ht="15" customHeight="1" x14ac:dyDescent="0.2">
      <c r="B24" s="194"/>
      <c r="C24" s="194"/>
      <c r="E24" s="194"/>
      <c r="F24" s="194"/>
      <c r="H24" s="194"/>
      <c r="I24" s="194"/>
    </row>
    <row r="25" spans="1:9" ht="16.5" customHeight="1" x14ac:dyDescent="0.2">
      <c r="B25" s="196"/>
      <c r="C25" s="194"/>
      <c r="E25" s="196"/>
      <c r="F25" s="194"/>
      <c r="H25" s="196"/>
      <c r="I25" s="194"/>
    </row>
    <row r="26" spans="1:9" ht="12.75" customHeight="1" x14ac:dyDescent="0.2">
      <c r="B26" s="196"/>
      <c r="C26" s="194"/>
      <c r="E26" s="196"/>
      <c r="F26" s="194"/>
      <c r="H26" s="196"/>
      <c r="I26" s="194"/>
    </row>
    <row r="27" spans="1:9" ht="12.75" customHeight="1" x14ac:dyDescent="0.2">
      <c r="B27" s="196"/>
      <c r="C27" s="194"/>
      <c r="E27" s="196"/>
      <c r="F27" s="194"/>
      <c r="H27" s="196"/>
      <c r="I27" s="194"/>
    </row>
    <row r="28" spans="1:9" ht="12.75" customHeight="1" x14ac:dyDescent="0.2">
      <c r="B28" s="194"/>
      <c r="C28" s="194"/>
      <c r="E28" s="194"/>
      <c r="F28" s="194"/>
      <c r="H28" s="194"/>
      <c r="I28" s="194"/>
    </row>
    <row r="29" spans="1:9" ht="12.75" customHeight="1" x14ac:dyDescent="0.2">
      <c r="B29" s="194"/>
      <c r="C29" s="194"/>
      <c r="E29" s="194"/>
      <c r="F29" s="194"/>
      <c r="H29" s="194"/>
      <c r="I29" s="194"/>
    </row>
    <row r="30" spans="1:9" ht="12.75" customHeight="1" x14ac:dyDescent="0.2">
      <c r="B30" s="194"/>
      <c r="C30" s="194"/>
      <c r="E30" s="194"/>
      <c r="F30" s="194"/>
      <c r="H30" s="194"/>
      <c r="I30" s="194"/>
    </row>
    <row r="31" spans="1:9" ht="12.75" customHeight="1" x14ac:dyDescent="0.2">
      <c r="B31" s="194"/>
      <c r="C31" s="194"/>
      <c r="E31" s="194"/>
      <c r="F31" s="194"/>
      <c r="H31" s="194"/>
      <c r="I31" s="194"/>
    </row>
    <row r="32" spans="1:9" ht="12.75" customHeight="1" x14ac:dyDescent="0.2">
      <c r="B32" s="194"/>
      <c r="C32" s="194"/>
      <c r="E32" s="194"/>
      <c r="F32" s="194"/>
      <c r="H32" s="194"/>
      <c r="I32" s="194"/>
    </row>
    <row r="33" spans="2:9" ht="12.75" customHeight="1" x14ac:dyDescent="0.2">
      <c r="B33" s="194"/>
      <c r="C33" s="194"/>
      <c r="E33" s="194"/>
      <c r="F33" s="194"/>
      <c r="H33" s="194"/>
      <c r="I33" s="194"/>
    </row>
    <row r="34" spans="2:9" ht="12.75" customHeight="1" x14ac:dyDescent="0.2">
      <c r="B34" s="194"/>
      <c r="C34" s="194"/>
      <c r="E34" s="194"/>
      <c r="F34" s="194"/>
      <c r="H34" s="194"/>
      <c r="I34" s="194"/>
    </row>
    <row r="35" spans="2:9" ht="12.75" customHeight="1" x14ac:dyDescent="0.2">
      <c r="B35" s="194"/>
      <c r="C35" s="194"/>
      <c r="E35" s="194"/>
      <c r="F35" s="194"/>
      <c r="H35" s="194"/>
      <c r="I35" s="194"/>
    </row>
    <row r="36" spans="2:9" ht="12.75" customHeight="1" x14ac:dyDescent="0.2">
      <c r="B36" s="194"/>
      <c r="C36" s="194"/>
      <c r="E36" s="194"/>
      <c r="F36" s="194"/>
      <c r="H36" s="194"/>
      <c r="I36" s="194"/>
    </row>
    <row r="37" spans="2:9" ht="12.75" customHeight="1" x14ac:dyDescent="0.2">
      <c r="B37" s="194"/>
      <c r="C37" s="194"/>
      <c r="E37" s="194"/>
      <c r="F37" s="194"/>
      <c r="H37" s="194"/>
      <c r="I37" s="194"/>
    </row>
    <row r="38" spans="2:9" ht="12.75" customHeight="1" x14ac:dyDescent="0.2">
      <c r="B38" s="194"/>
      <c r="C38" s="194"/>
      <c r="E38" s="194"/>
      <c r="F38" s="194"/>
      <c r="H38" s="194"/>
      <c r="I38" s="194"/>
    </row>
    <row r="39" spans="2:9" ht="12.75" customHeight="1" x14ac:dyDescent="0.2">
      <c r="B39" s="194"/>
      <c r="C39" s="194"/>
      <c r="E39" s="194"/>
      <c r="F39" s="194"/>
      <c r="H39" s="194"/>
      <c r="I39" s="194"/>
    </row>
    <row r="40" spans="2:9" ht="12.75" customHeight="1" x14ac:dyDescent="0.2">
      <c r="B40" s="194"/>
      <c r="C40" s="194"/>
      <c r="E40" s="194"/>
      <c r="F40" s="194"/>
      <c r="H40" s="194"/>
      <c r="I40" s="194"/>
    </row>
    <row r="41" spans="2:9" ht="12.75" customHeight="1" x14ac:dyDescent="0.2">
      <c r="B41" s="194"/>
      <c r="C41" s="194"/>
      <c r="E41" s="194"/>
      <c r="F41" s="194"/>
      <c r="H41" s="194"/>
      <c r="I41" s="194"/>
    </row>
    <row r="42" spans="2:9" ht="12.75" customHeight="1" x14ac:dyDescent="0.2">
      <c r="B42" s="194"/>
      <c r="C42" s="194"/>
      <c r="E42" s="194"/>
      <c r="F42" s="194"/>
      <c r="H42" s="194"/>
      <c r="I42" s="194"/>
    </row>
    <row r="43" spans="2:9" ht="12.75" customHeight="1" x14ac:dyDescent="0.2">
      <c r="B43" s="194"/>
      <c r="C43" s="194"/>
      <c r="E43" s="194"/>
      <c r="F43" s="194"/>
      <c r="H43" s="194"/>
      <c r="I43" s="194"/>
    </row>
    <row r="44" spans="2:9" ht="12.75" customHeight="1" x14ac:dyDescent="0.2">
      <c r="B44" s="194"/>
      <c r="C44" s="194"/>
      <c r="E44" s="194"/>
      <c r="F44" s="194"/>
      <c r="H44" s="194"/>
      <c r="I44" s="194"/>
    </row>
    <row r="45" spans="2:9" ht="12.75" customHeight="1" x14ac:dyDescent="0.2">
      <c r="B45" s="194"/>
      <c r="C45" s="194"/>
      <c r="E45" s="194"/>
      <c r="F45" s="194"/>
      <c r="H45" s="194"/>
      <c r="I45" s="194"/>
    </row>
    <row r="46" spans="2:9" ht="12.75" customHeight="1" x14ac:dyDescent="0.2">
      <c r="B46" s="194"/>
      <c r="C46" s="194"/>
      <c r="E46" s="194"/>
      <c r="F46" s="194"/>
      <c r="H46" s="194"/>
      <c r="I46" s="194"/>
    </row>
    <row r="47" spans="2:9" ht="12.75" customHeight="1" x14ac:dyDescent="0.2">
      <c r="B47" s="194"/>
      <c r="C47" s="194"/>
      <c r="E47" s="194"/>
      <c r="F47" s="194"/>
      <c r="H47" s="194"/>
      <c r="I47" s="194"/>
    </row>
    <row r="48" spans="2:9" x14ac:dyDescent="0.2">
      <c r="B48" s="197"/>
      <c r="C48" s="194"/>
      <c r="E48" s="197"/>
      <c r="F48" s="194"/>
      <c r="H48" s="197"/>
      <c r="I48" s="194"/>
    </row>
  </sheetData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7</vt:i4>
      </vt:variant>
    </vt:vector>
  </HeadingPairs>
  <TitlesOfParts>
    <vt:vector size="11" baseType="lpstr">
      <vt:lpstr>Modello LA 2025</vt:lpstr>
      <vt:lpstr>Modello LA 2024</vt:lpstr>
      <vt:lpstr>Allegato 3.a</vt:lpstr>
      <vt:lpstr>Allegato 3.b</vt:lpstr>
      <vt:lpstr>'Allegato 3.a'!Area_stampa</vt:lpstr>
      <vt:lpstr>'Allegato 3.b'!Area_stampa</vt:lpstr>
      <vt:lpstr>'Modello LA 2024'!Area_stampa</vt:lpstr>
      <vt:lpstr>'Modello LA 2025'!Area_stampa</vt:lpstr>
      <vt:lpstr>'Allegato 3.a'!Titoli_stampa</vt:lpstr>
      <vt:lpstr>'Modello LA 2024'!Titoli_stampa</vt:lpstr>
      <vt:lpstr>'Modello LA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Riosa</dc:creator>
  <cp:lastModifiedBy>Elisa Riosa</cp:lastModifiedBy>
  <cp:lastPrinted>2022-05-19T11:44:41Z</cp:lastPrinted>
  <dcterms:created xsi:type="dcterms:W3CDTF">2003-09-29T10:34:29Z</dcterms:created>
  <dcterms:modified xsi:type="dcterms:W3CDTF">2026-04-22T14:40:31Z</dcterms:modified>
</cp:coreProperties>
</file>